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9440" windowHeight="8835" tabRatio="830"/>
  </bookViews>
  <sheets>
    <sheet name="Кам.оз." sheetId="59" r:id="rId1"/>
  </sheets>
  <definedNames>
    <definedName name="_xlnm._FilterDatabase" localSheetId="0" hidden="1">Кам.оз.!$A$16:$P$88</definedName>
    <definedName name="_xlnm.Print_Titles" localSheetId="0">Кам.оз.!$14:$16</definedName>
    <definedName name="_xlnm.Print_Area" localSheetId="0">Кам.оз.!$A$1:$P$87</definedName>
  </definedNames>
  <calcPr calcId="145621"/>
</workbook>
</file>

<file path=xl/calcChain.xml><?xml version="1.0" encoding="utf-8"?>
<calcChain xmlns="http://schemas.openxmlformats.org/spreadsheetml/2006/main">
  <c r="O57" i="59" l="1"/>
  <c r="D58" i="59"/>
  <c r="F57" i="59" l="1"/>
  <c r="F38" i="59"/>
  <c r="F37" i="59"/>
  <c r="F34" i="59"/>
  <c r="F33" i="59"/>
  <c r="N78" i="59" l="1"/>
  <c r="M78" i="59"/>
  <c r="K78" i="59"/>
  <c r="H78" i="59"/>
  <c r="F78" i="59"/>
  <c r="D78" i="59"/>
  <c r="C78" i="59"/>
  <c r="I77" i="59"/>
  <c r="J77" i="59" s="1"/>
  <c r="I76" i="59"/>
  <c r="J76" i="59" s="1"/>
  <c r="I75" i="59"/>
  <c r="J75" i="59" s="1"/>
  <c r="I74" i="59"/>
  <c r="J74" i="59" s="1"/>
  <c r="I73" i="59"/>
  <c r="J73" i="59" s="1"/>
  <c r="I72" i="59"/>
  <c r="J72" i="59" s="1"/>
  <c r="I71" i="59"/>
  <c r="J71" i="59" s="1"/>
  <c r="I70" i="59"/>
  <c r="J70" i="59" s="1"/>
  <c r="I69" i="59"/>
  <c r="J69" i="59" s="1"/>
  <c r="N67" i="59"/>
  <c r="M67" i="59"/>
  <c r="L67" i="59"/>
  <c r="H67" i="59"/>
  <c r="F67" i="59"/>
  <c r="D67" i="59"/>
  <c r="C67" i="59"/>
  <c r="I66" i="59"/>
  <c r="J66" i="59" s="1"/>
  <c r="I65" i="59"/>
  <c r="J65" i="59" s="1"/>
  <c r="I64" i="59"/>
  <c r="J64" i="59" s="1"/>
  <c r="I63" i="59"/>
  <c r="J63" i="59" s="1"/>
  <c r="K63" i="59" s="1"/>
  <c r="N61" i="59"/>
  <c r="L61" i="59"/>
  <c r="K61" i="59"/>
  <c r="F61" i="59"/>
  <c r="C61" i="59"/>
  <c r="C79" i="59" s="1"/>
  <c r="D60" i="59"/>
  <c r="H60" i="59" s="1"/>
  <c r="N58" i="59"/>
  <c r="M58" i="59"/>
  <c r="L58" i="59"/>
  <c r="K58" i="59"/>
  <c r="C58" i="59"/>
  <c r="H57" i="59"/>
  <c r="H58" i="59" s="1"/>
  <c r="N48" i="59"/>
  <c r="M48" i="59"/>
  <c r="L48" i="59"/>
  <c r="K48" i="59"/>
  <c r="D48" i="59"/>
  <c r="C48" i="59"/>
  <c r="F47" i="59"/>
  <c r="I47" i="59" s="1"/>
  <c r="J47" i="59" s="1"/>
  <c r="H46" i="59"/>
  <c r="F46" i="59"/>
  <c r="F45" i="59"/>
  <c r="I45" i="59" s="1"/>
  <c r="J45" i="59" s="1"/>
  <c r="H44" i="59"/>
  <c r="F44" i="59"/>
  <c r="H43" i="59"/>
  <c r="F43" i="59"/>
  <c r="H42" i="59"/>
  <c r="F42" i="59"/>
  <c r="H41" i="59"/>
  <c r="F41" i="59"/>
  <c r="N39" i="59"/>
  <c r="M39" i="59"/>
  <c r="L39" i="59"/>
  <c r="K39" i="59"/>
  <c r="H39" i="59"/>
  <c r="F39" i="59"/>
  <c r="D39" i="59"/>
  <c r="C39" i="59"/>
  <c r="I38" i="59"/>
  <c r="J38" i="59" s="1"/>
  <c r="I37" i="59"/>
  <c r="J37" i="59" s="1"/>
  <c r="N35" i="59"/>
  <c r="M35" i="59"/>
  <c r="L35" i="59"/>
  <c r="K35" i="59"/>
  <c r="F35" i="59"/>
  <c r="D35" i="59"/>
  <c r="C35" i="59"/>
  <c r="H34" i="59"/>
  <c r="I34" i="59" s="1"/>
  <c r="J34" i="59" s="1"/>
  <c r="H33" i="59"/>
  <c r="N31" i="59"/>
  <c r="M31" i="59"/>
  <c r="L31" i="59"/>
  <c r="K31" i="59"/>
  <c r="F31" i="59"/>
  <c r="C31" i="59"/>
  <c r="D30" i="59"/>
  <c r="D31" i="59" s="1"/>
  <c r="N28" i="59"/>
  <c r="M28" i="59"/>
  <c r="L28" i="59"/>
  <c r="K28" i="59"/>
  <c r="F28" i="59"/>
  <c r="D28" i="59"/>
  <c r="C28" i="59"/>
  <c r="H27" i="59"/>
  <c r="H28" i="59" s="1"/>
  <c r="N21" i="59"/>
  <c r="N22" i="59" s="1"/>
  <c r="M21" i="59"/>
  <c r="M22" i="59" s="1"/>
  <c r="L21" i="59"/>
  <c r="L22" i="59" s="1"/>
  <c r="K21" i="59"/>
  <c r="K22" i="59" s="1"/>
  <c r="D21" i="59"/>
  <c r="D22" i="59" s="1"/>
  <c r="C21" i="59"/>
  <c r="C24" i="59" s="1"/>
  <c r="P20" i="59"/>
  <c r="P23" i="59" s="1"/>
  <c r="I20" i="59"/>
  <c r="H19" i="59"/>
  <c r="F19" i="59"/>
  <c r="F21" i="59" s="1"/>
  <c r="F22" i="59" s="1"/>
  <c r="K16" i="59"/>
  <c r="L16" i="59" s="1"/>
  <c r="M16" i="59" s="1"/>
  <c r="N16" i="59" s="1"/>
  <c r="O16" i="59" s="1"/>
  <c r="F16" i="59"/>
  <c r="G16" i="59" s="1"/>
  <c r="H16" i="59" s="1"/>
  <c r="I16" i="59" s="1"/>
  <c r="B16" i="59"/>
  <c r="C16" i="59" s="1"/>
  <c r="D16" i="59" s="1"/>
  <c r="N79" i="59" l="1"/>
  <c r="C49" i="59"/>
  <c r="C54" i="59" s="1"/>
  <c r="N49" i="59"/>
  <c r="D49" i="59"/>
  <c r="M49" i="59"/>
  <c r="K49" i="59"/>
  <c r="L49" i="59"/>
  <c r="I19" i="59"/>
  <c r="I21" i="59" s="1"/>
  <c r="H35" i="59"/>
  <c r="I57" i="59"/>
  <c r="J57" i="59" s="1"/>
  <c r="I44" i="59"/>
  <c r="J44" i="59" s="1"/>
  <c r="O44" i="59" s="1"/>
  <c r="I42" i="59"/>
  <c r="J42" i="59" s="1"/>
  <c r="O42" i="59" s="1"/>
  <c r="P42" i="59" s="1"/>
  <c r="F48" i="59"/>
  <c r="F49" i="59" s="1"/>
  <c r="I46" i="59"/>
  <c r="J46" i="59" s="1"/>
  <c r="O46" i="59" s="1"/>
  <c r="H21" i="59"/>
  <c r="H22" i="59" s="1"/>
  <c r="I27" i="59"/>
  <c r="J27" i="59" s="1"/>
  <c r="J28" i="59" s="1"/>
  <c r="H48" i="59"/>
  <c r="I43" i="59"/>
  <c r="J43" i="59" s="1"/>
  <c r="C84" i="59"/>
  <c r="I67" i="59"/>
  <c r="I78" i="59"/>
  <c r="O34" i="59"/>
  <c r="P34" i="59" s="1"/>
  <c r="O37" i="59"/>
  <c r="J39" i="59"/>
  <c r="O47" i="59"/>
  <c r="P47" i="59" s="1"/>
  <c r="O63" i="59"/>
  <c r="P63" i="59" s="1"/>
  <c r="K67" i="59"/>
  <c r="K79" i="59" s="1"/>
  <c r="J78" i="59"/>
  <c r="O77" i="59"/>
  <c r="P77" i="59" s="1"/>
  <c r="O38" i="59"/>
  <c r="P38" i="59" s="1"/>
  <c r="H61" i="59"/>
  <c r="H79" i="59" s="1"/>
  <c r="I60" i="59"/>
  <c r="O72" i="59"/>
  <c r="P72" i="59" s="1"/>
  <c r="O73" i="59"/>
  <c r="P73" i="59" s="1"/>
  <c r="O75" i="59"/>
  <c r="P75" i="59" s="1"/>
  <c r="O74" i="59"/>
  <c r="P74" i="59" s="1"/>
  <c r="O45" i="59"/>
  <c r="P45" i="59" s="1"/>
  <c r="O76" i="59"/>
  <c r="P76" i="59" s="1"/>
  <c r="I39" i="59"/>
  <c r="F58" i="59"/>
  <c r="F79" i="59" s="1"/>
  <c r="J67" i="59"/>
  <c r="C22" i="59"/>
  <c r="H30" i="59"/>
  <c r="O64" i="59"/>
  <c r="P64" i="59" s="1"/>
  <c r="O65" i="59"/>
  <c r="P65" i="59" s="1"/>
  <c r="O66" i="59"/>
  <c r="P66" i="59" s="1"/>
  <c r="O69" i="59"/>
  <c r="O70" i="59"/>
  <c r="P70" i="59" s="1"/>
  <c r="L78" i="59"/>
  <c r="L79" i="59" s="1"/>
  <c r="I41" i="59"/>
  <c r="D61" i="59"/>
  <c r="D79" i="59" s="1"/>
  <c r="I33" i="59"/>
  <c r="O43" i="59" l="1"/>
  <c r="P43" i="59" s="1"/>
  <c r="J19" i="59"/>
  <c r="O19" i="59" s="1"/>
  <c r="O21" i="59" s="1"/>
  <c r="O22" i="59" s="1"/>
  <c r="I58" i="59"/>
  <c r="P44" i="59"/>
  <c r="O27" i="59"/>
  <c r="O28" i="59" s="1"/>
  <c r="O12" i="59"/>
  <c r="C85" i="59"/>
  <c r="I28" i="59"/>
  <c r="P46" i="59"/>
  <c r="O39" i="59"/>
  <c r="P67" i="59"/>
  <c r="J41" i="59"/>
  <c r="I48" i="59"/>
  <c r="O71" i="59"/>
  <c r="O78" i="59" s="1"/>
  <c r="P69" i="59"/>
  <c r="I61" i="59"/>
  <c r="J60" i="59"/>
  <c r="I35" i="59"/>
  <c r="J33" i="59"/>
  <c r="I30" i="59"/>
  <c r="H31" i="59"/>
  <c r="H49" i="59" s="1"/>
  <c r="J58" i="59"/>
  <c r="O58" i="59"/>
  <c r="O67" i="59"/>
  <c r="P37" i="59"/>
  <c r="P39" i="59" s="1"/>
  <c r="J21" i="59" l="1"/>
  <c r="J22" i="59" s="1"/>
  <c r="I79" i="59"/>
  <c r="P27" i="59"/>
  <c r="P28" i="59" s="1"/>
  <c r="P57" i="59"/>
  <c r="P58" i="59" s="1"/>
  <c r="J30" i="59"/>
  <c r="I31" i="59"/>
  <c r="I49" i="59" s="1"/>
  <c r="P71" i="59"/>
  <c r="P78" i="59" s="1"/>
  <c r="J61" i="59"/>
  <c r="J79" i="59" s="1"/>
  <c r="M60" i="59"/>
  <c r="M61" i="59" s="1"/>
  <c r="M79" i="59" s="1"/>
  <c r="J35" i="59"/>
  <c r="O33" i="59"/>
  <c r="O35" i="59" s="1"/>
  <c r="P19" i="59"/>
  <c r="P21" i="59" s="1"/>
  <c r="P22" i="59" s="1"/>
  <c r="P24" i="59" s="1"/>
  <c r="J48" i="59"/>
  <c r="O41" i="59"/>
  <c r="O48" i="59" s="1"/>
  <c r="O60" i="59" l="1"/>
  <c r="O61" i="59" s="1"/>
  <c r="O79" i="59" s="1"/>
  <c r="P41" i="59"/>
  <c r="P48" i="59" s="1"/>
  <c r="J31" i="59"/>
  <c r="J49" i="59" s="1"/>
  <c r="O30" i="59"/>
  <c r="O31" i="59" s="1"/>
  <c r="O49" i="59" s="1"/>
  <c r="P33" i="59"/>
  <c r="P35" i="59" s="1"/>
  <c r="P60" i="59" l="1"/>
  <c r="P61" i="59" s="1"/>
  <c r="P30" i="59"/>
  <c r="P31" i="59"/>
  <c r="P49" i="59" s="1"/>
  <c r="P50" i="59" s="1"/>
  <c r="P79" i="59" l="1"/>
  <c r="P80" i="59" s="1"/>
  <c r="P84" i="59" l="1"/>
  <c r="P54" i="59"/>
  <c r="P85" i="59" l="1"/>
</calcChain>
</file>

<file path=xl/sharedStrings.xml><?xml version="1.0" encoding="utf-8"?>
<sst xmlns="http://schemas.openxmlformats.org/spreadsheetml/2006/main" count="111" uniqueCount="90">
  <si>
    <t>СОГЛАСОВАНО:</t>
  </si>
  <si>
    <t>Форма по ОКУД</t>
  </si>
  <si>
    <t>по ОКПО</t>
  </si>
  <si>
    <t>Номер документа</t>
  </si>
  <si>
    <t>дата составления</t>
  </si>
  <si>
    <t>УТВЕРЖДАЮ:</t>
  </si>
  <si>
    <t>№ п/п</t>
  </si>
  <si>
    <t>Наименование должностей</t>
  </si>
  <si>
    <t>К-во шт. ед.</t>
  </si>
  <si>
    <t>Базовый  фонд оплаты труда  руб.</t>
  </si>
  <si>
    <t>Руководители структурных подразделений</t>
  </si>
  <si>
    <t>Заведующий хозяйством</t>
  </si>
  <si>
    <t>Итого:</t>
  </si>
  <si>
    <t>Главный бухгалтер</t>
  </si>
  <si>
    <t>Работники пищеблока (столовой, кухни)</t>
  </si>
  <si>
    <t xml:space="preserve">     ШТАТНОЕ  РАСПИСАНИЕ</t>
  </si>
  <si>
    <t>Административно-управленческий  персонал</t>
  </si>
  <si>
    <t>Педагогический  персонал</t>
  </si>
  <si>
    <t xml:space="preserve"> Должностной  оклад, руб.</t>
  </si>
  <si>
    <t>ОБЛАСТНОЙ БЮДЖЕТ</t>
  </si>
  <si>
    <t xml:space="preserve"> Руководитель организации</t>
  </si>
  <si>
    <t>МЕСТНЫЙ БЮДЖЕТ</t>
  </si>
  <si>
    <t>Работники по содержанию зданий и помещений</t>
  </si>
  <si>
    <t>Итого местный бюджет в месяц, руб.</t>
  </si>
  <si>
    <t>Итого областной бюджет в месяц, руб.</t>
  </si>
  <si>
    <t>Делопроизводитель</t>
  </si>
  <si>
    <t>Педагог дополнительного образования</t>
  </si>
  <si>
    <t>Кухонный рабочий</t>
  </si>
  <si>
    <t>Мойщик посуды</t>
  </si>
  <si>
    <t>Калькулятор</t>
  </si>
  <si>
    <t>Кладовщик</t>
  </si>
  <si>
    <t>Плотник</t>
  </si>
  <si>
    <t>Уборщик служебных помещений</t>
  </si>
  <si>
    <t>Сторож</t>
  </si>
  <si>
    <t>Вахтер</t>
  </si>
  <si>
    <t>единиц</t>
  </si>
  <si>
    <t xml:space="preserve">Квалификационная категория   </t>
  </si>
  <si>
    <t>%</t>
  </si>
  <si>
    <t>руб</t>
  </si>
  <si>
    <t>За работу в сельской местности</t>
  </si>
  <si>
    <t>Директор</t>
  </si>
  <si>
    <t xml:space="preserve">      ________________  К.В.Горобец</t>
  </si>
  <si>
    <t>Группа по оплате труда руководителя</t>
  </si>
  <si>
    <t>Заместитель директора</t>
  </si>
  <si>
    <t>Лаборант</t>
  </si>
  <si>
    <t>Библиотекарь</t>
  </si>
  <si>
    <t xml:space="preserve">Учитель </t>
  </si>
  <si>
    <t>Гардеробщик</t>
  </si>
  <si>
    <t>Слесарь-сантехник</t>
  </si>
  <si>
    <r>
      <t xml:space="preserve"> </t>
    </r>
    <r>
      <rPr>
        <u/>
        <sz val="11"/>
        <rFont val="Times New Roman"/>
        <family val="1"/>
        <charset val="204"/>
      </rPr>
      <t>Штат в количестве</t>
    </r>
  </si>
  <si>
    <t>Всего в месяц (9+10+11+12+13+14)  руб.</t>
  </si>
  <si>
    <t>Воспитатель</t>
  </si>
  <si>
    <t>Проверил:</t>
  </si>
  <si>
    <t>Уборщик территории</t>
  </si>
  <si>
    <t>Унифицированная форма № Т-3, утверждена Постановлением Госкомитета России от 05.01.2004 № 1</t>
  </si>
  <si>
    <t>Приказом организации    от                            №</t>
  </si>
  <si>
    <t>Советник директора по воспитанию и взаимодействию с детскими общественными объединениями</t>
  </si>
  <si>
    <t>Секретарь учебной части</t>
  </si>
  <si>
    <t>ФЕДЕРАЛЬНЫЙ БЮДЖЕТ</t>
  </si>
  <si>
    <t>Итого федеральный бюджет в месяц, руб.</t>
  </si>
  <si>
    <t xml:space="preserve"> ________________  О.П.Нейфельд</t>
  </si>
  <si>
    <t>И.В. Муравьева</t>
  </si>
  <si>
    <t>Замещение на период отпусков, руб.</t>
  </si>
  <si>
    <t>Премиальный фонд по итогам года, руб.</t>
  </si>
  <si>
    <t>Повар 1,2,3 разрядов</t>
  </si>
  <si>
    <t>Итого областной бюджет в год, руб.</t>
  </si>
  <si>
    <t>Преподаватель-организатор ОБЗР</t>
  </si>
  <si>
    <t xml:space="preserve"> Директор МКУ УО МО БОГДАНОВИЧ</t>
  </si>
  <si>
    <t>Глава МО Богданович</t>
  </si>
  <si>
    <t>Компенсационные выплаты (за вредные условия труда), руб.</t>
  </si>
  <si>
    <t>Компенсационные выплаты (за ночные и  праздничные), руб.</t>
  </si>
  <si>
    <t xml:space="preserve">      Надбавки, руб.</t>
  </si>
  <si>
    <t>Компенсационные выплаты (за дополнительные виды работ), руб.</t>
  </si>
  <si>
    <t>Стимулирующие и иные выплаты,  руб.</t>
  </si>
  <si>
    <t>Уральский коэффициент (15%), руб.</t>
  </si>
  <si>
    <t>Муниципальное автономное общеобразовательное учреждение "Каменноозерская основная  общеобразовательная школа"</t>
  </si>
  <si>
    <t>Директор__________________________В.В. Никитина</t>
  </si>
  <si>
    <t>Слесарь-электрик по ремонту электрооборудования</t>
  </si>
  <si>
    <t>Главный бухгалтер                                           И.В. Ровнушкина</t>
  </si>
  <si>
    <t>Заместители руководителя и руководители структурных подразделений</t>
  </si>
  <si>
    <t>Работники культуры, искусства и кинемотографии и учебный-вспомогательный персонал</t>
  </si>
  <si>
    <t>Итого ФОТ на 10 месяцев, руб.</t>
  </si>
  <si>
    <t>Вводится в действие с 01.01.2026г.</t>
  </si>
  <si>
    <t>Итого ФОТ на 12 месяца, руб.</t>
  </si>
  <si>
    <t>Итого областной бюджет на 2026 год, руб.</t>
  </si>
  <si>
    <t>Всего местный бюджет на 2026 год</t>
  </si>
  <si>
    <t>Итого по учреждению на 2026 год, руб.</t>
  </si>
  <si>
    <t>Итого федеральный бюджет на 2026 год, руб.</t>
  </si>
  <si>
    <t>Дополнительный объем средств на индексацию, руб.</t>
  </si>
  <si>
    <t xml:space="preserve"> на  период  с  01 января  2026 г.  по 31  декабря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</si>
</sst>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5" x14ac:knownFonts="1"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Arial"/>
      <family val="2"/>
    </font>
    <font>
      <b/>
      <sz val="10"/>
      <color rgb="FF000000"/>
      <name val="Arial CYR"/>
      <family val="2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3" tint="-0.24997711111789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32">
      <alignment horizontal="center" vertical="center" wrapText="1"/>
    </xf>
    <xf numFmtId="0" fontId="12" fillId="0" borderId="32">
      <alignment vertical="top" wrapText="1"/>
    </xf>
    <xf numFmtId="4" fontId="29" fillId="0" borderId="32">
      <alignment horizontal="right" vertical="top" shrinkToFit="1"/>
    </xf>
    <xf numFmtId="0" fontId="32" fillId="0" borderId="0"/>
    <xf numFmtId="0" fontId="33" fillId="0" borderId="0"/>
  </cellStyleXfs>
  <cellXfs count="201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Border="1" applyAlignment="1">
      <alignment wrapText="1" shrinkToFit="1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4" fontId="14" fillId="3" borderId="19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/>
    </xf>
    <xf numFmtId="4" fontId="4" fillId="2" borderId="17" xfId="0" applyNumberFormat="1" applyFont="1" applyFill="1" applyBorder="1" applyAlignment="1">
      <alignment horizontal="left" vertical="center"/>
    </xf>
    <xf numFmtId="4" fontId="14" fillId="3" borderId="20" xfId="0" applyNumberFormat="1" applyFont="1" applyFill="1" applyBorder="1" applyAlignment="1">
      <alignment horizontal="center" vertical="center" shrinkToFit="1"/>
    </xf>
    <xf numFmtId="4" fontId="4" fillId="2" borderId="21" xfId="0" applyNumberFormat="1" applyFont="1" applyFill="1" applyBorder="1" applyAlignment="1">
      <alignment horizontal="left" vertical="center"/>
    </xf>
    <xf numFmtId="0" fontId="21" fillId="0" borderId="0" xfId="0" applyFont="1"/>
    <xf numFmtId="10" fontId="3" fillId="2" borderId="16" xfId="0" applyNumberFormat="1" applyFont="1" applyFill="1" applyBorder="1" applyAlignment="1">
      <alignment horizontal="center" shrinkToFit="1"/>
    </xf>
    <xf numFmtId="4" fontId="3" fillId="2" borderId="16" xfId="0" applyNumberFormat="1" applyFont="1" applyFill="1" applyBorder="1" applyAlignment="1">
      <alignment horizontal="center" shrinkToFit="1"/>
    </xf>
    <xf numFmtId="4" fontId="3" fillId="2" borderId="16" xfId="0" applyNumberFormat="1" applyFont="1" applyFill="1" applyBorder="1" applyAlignment="1">
      <alignment horizontal="center" vertical="center" shrinkToFit="1"/>
    </xf>
    <xf numFmtId="4" fontId="5" fillId="2" borderId="25" xfId="0" applyNumberFormat="1" applyFont="1" applyFill="1" applyBorder="1" applyAlignment="1">
      <alignment horizontal="center" vertical="center" shrinkToFit="1"/>
    </xf>
    <xf numFmtId="4" fontId="3" fillId="2" borderId="1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/>
    </xf>
    <xf numFmtId="4" fontId="3" fillId="2" borderId="17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/>
    </xf>
    <xf numFmtId="4" fontId="5" fillId="3" borderId="19" xfId="0" applyNumberFormat="1" applyFont="1" applyFill="1" applyBorder="1" applyAlignment="1">
      <alignment horizontal="center" shrinkToFit="1"/>
    </xf>
    <xf numFmtId="4" fontId="5" fillId="3" borderId="20" xfId="0" applyNumberFormat="1" applyFont="1" applyFill="1" applyBorder="1" applyAlignment="1">
      <alignment horizontal="center" shrinkToFit="1"/>
    </xf>
    <xf numFmtId="4" fontId="5" fillId="3" borderId="20" xfId="0" applyNumberFormat="1" applyFont="1" applyFill="1" applyBorder="1" applyAlignment="1">
      <alignment horizontal="center" vertical="center" shrinkToFit="1"/>
    </xf>
    <xf numFmtId="4" fontId="3" fillId="2" borderId="2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0" fontId="3" fillId="0" borderId="0" xfId="0" applyFont="1"/>
    <xf numFmtId="0" fontId="2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6" xfId="0" applyNumberFormat="1" applyFont="1" applyFill="1" applyBorder="1" applyAlignment="1">
      <alignment horizontal="center" shrinkToFit="1"/>
    </xf>
    <xf numFmtId="4" fontId="3" fillId="0" borderId="1" xfId="0" applyNumberFormat="1" applyFont="1" applyFill="1" applyBorder="1" applyAlignment="1">
      <alignment horizontal="center"/>
    </xf>
    <xf numFmtId="4" fontId="5" fillId="0" borderId="25" xfId="0" applyNumberFormat="1" applyFont="1" applyFill="1" applyBorder="1" applyAlignment="1">
      <alignment horizontal="center" vertical="center" shrinkToFit="1"/>
    </xf>
    <xf numFmtId="4" fontId="28" fillId="3" borderId="0" xfId="0" applyNumberFormat="1" applyFont="1" applyFill="1" applyAlignment="1">
      <alignment horizontal="center" vertical="center"/>
    </xf>
    <xf numFmtId="4" fontId="5" fillId="3" borderId="28" xfId="0" applyNumberFormat="1" applyFont="1" applyFill="1" applyBorder="1" applyAlignment="1">
      <alignment horizontal="center" shrinkToFit="1"/>
    </xf>
    <xf numFmtId="4" fontId="3" fillId="2" borderId="1" xfId="0" applyNumberFormat="1" applyFont="1" applyFill="1" applyBorder="1" applyAlignment="1">
      <alignment horizontal="center" vertical="center" shrinkToFit="1"/>
    </xf>
    <xf numFmtId="4" fontId="3" fillId="2" borderId="16" xfId="0" applyNumberFormat="1" applyFont="1" applyFill="1" applyBorder="1" applyAlignment="1">
      <alignment horizontal="left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shrinkToFit="1"/>
    </xf>
    <xf numFmtId="4" fontId="5" fillId="3" borderId="1" xfId="0" applyNumberFormat="1" applyFont="1" applyFill="1" applyBorder="1" applyAlignment="1">
      <alignment horizontal="center" shrinkToFit="1"/>
    </xf>
    <xf numFmtId="0" fontId="1" fillId="0" borderId="0" xfId="0" applyFont="1" applyAlignment="1">
      <alignment vertical="center"/>
    </xf>
    <xf numFmtId="4" fontId="3" fillId="2" borderId="16" xfId="0" applyNumberFormat="1" applyFont="1" applyFill="1" applyBorder="1" applyAlignment="1">
      <alignment horizontal="left" wrapText="1" shrinkToFit="1"/>
    </xf>
    <xf numFmtId="0" fontId="14" fillId="0" borderId="0" xfId="0" applyFont="1" applyAlignment="1"/>
    <xf numFmtId="0" fontId="4" fillId="0" borderId="0" xfId="0" applyFont="1" applyAlignment="1"/>
    <xf numFmtId="4" fontId="3" fillId="0" borderId="17" xfId="0" applyNumberFormat="1" applyFont="1" applyFill="1" applyBorder="1" applyAlignment="1">
      <alignment horizontal="left" vertical="center"/>
    </xf>
    <xf numFmtId="0" fontId="2" fillId="0" borderId="0" xfId="0" applyFont="1" applyBorder="1"/>
    <xf numFmtId="4" fontId="5" fillId="3" borderId="26" xfId="0" applyNumberFormat="1" applyFont="1" applyFill="1" applyBorder="1" applyAlignment="1">
      <alignment horizontal="center" shrinkToFit="1"/>
    </xf>
    <xf numFmtId="4" fontId="5" fillId="3" borderId="30" xfId="0" applyNumberFormat="1" applyFont="1" applyFill="1" applyBorder="1" applyAlignment="1">
      <alignment horizontal="center" shrinkToFit="1"/>
    </xf>
    <xf numFmtId="0" fontId="3" fillId="3" borderId="34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wrapText="1"/>
    </xf>
    <xf numFmtId="4" fontId="5" fillId="3" borderId="27" xfId="0" applyNumberFormat="1" applyFont="1" applyFill="1" applyBorder="1" applyAlignment="1">
      <alignment horizontal="center" shrinkToFit="1"/>
    </xf>
    <xf numFmtId="4" fontId="5" fillId="3" borderId="38" xfId="0" applyNumberFormat="1" applyFont="1" applyFill="1" applyBorder="1" applyAlignment="1">
      <alignment horizontal="center" vertical="center" shrinkToFit="1"/>
    </xf>
    <xf numFmtId="4" fontId="5" fillId="3" borderId="5" xfId="0" applyNumberFormat="1" applyFont="1" applyFill="1" applyBorder="1" applyAlignment="1">
      <alignment horizontal="center" vertical="center" shrinkToFit="1"/>
    </xf>
    <xf numFmtId="4" fontId="5" fillId="3" borderId="19" xfId="0" applyNumberFormat="1" applyFont="1" applyFill="1" applyBorder="1" applyAlignment="1">
      <alignment horizontal="center" wrapText="1"/>
    </xf>
    <xf numFmtId="0" fontId="3" fillId="5" borderId="34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left" wrapText="1"/>
    </xf>
    <xf numFmtId="4" fontId="5" fillId="5" borderId="19" xfId="0" applyNumberFormat="1" applyFont="1" applyFill="1" applyBorder="1" applyAlignment="1">
      <alignment horizontal="center" shrinkToFit="1"/>
    </xf>
    <xf numFmtId="4" fontId="5" fillId="5" borderId="20" xfId="0" applyNumberFormat="1" applyFont="1" applyFill="1" applyBorder="1" applyAlignment="1">
      <alignment horizontal="center" shrinkToFit="1"/>
    </xf>
    <xf numFmtId="4" fontId="5" fillId="5" borderId="20" xfId="0" applyNumberFormat="1" applyFont="1" applyFill="1" applyBorder="1" applyAlignment="1">
      <alignment horizontal="center" vertical="center" shrinkToFit="1"/>
    </xf>
    <xf numFmtId="4" fontId="5" fillId="3" borderId="31" xfId="0" applyNumberFormat="1" applyFont="1" applyFill="1" applyBorder="1" applyAlignment="1">
      <alignment horizontal="center" shrinkToFit="1"/>
    </xf>
    <xf numFmtId="4" fontId="5" fillId="3" borderId="5" xfId="0" applyNumberFormat="1" applyFont="1" applyFill="1" applyBorder="1" applyAlignment="1">
      <alignment horizontal="center" shrinkToFit="1"/>
    </xf>
    <xf numFmtId="4" fontId="3" fillId="0" borderId="16" xfId="0" applyNumberFormat="1" applyFont="1" applyFill="1" applyBorder="1" applyAlignment="1">
      <alignment horizontal="center" wrapText="1"/>
    </xf>
    <xf numFmtId="4" fontId="5" fillId="5" borderId="19" xfId="0" applyNumberFormat="1" applyFont="1" applyFill="1" applyBorder="1" applyAlignment="1">
      <alignment horizontal="center" wrapText="1"/>
    </xf>
    <xf numFmtId="4" fontId="5" fillId="5" borderId="20" xfId="0" applyNumberFormat="1" applyFont="1" applyFill="1" applyBorder="1" applyAlignment="1">
      <alignment horizontal="center" wrapText="1"/>
    </xf>
    <xf numFmtId="0" fontId="5" fillId="5" borderId="19" xfId="0" applyFont="1" applyFill="1" applyBorder="1" applyAlignment="1">
      <alignment horizontal="left" vertical="center" wrapText="1"/>
    </xf>
    <xf numFmtId="0" fontId="24" fillId="0" borderId="0" xfId="0" applyFont="1" applyAlignment="1"/>
    <xf numFmtId="10" fontId="3" fillId="0" borderId="16" xfId="0" applyNumberFormat="1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/>
    </xf>
    <xf numFmtId="10" fontId="3" fillId="2" borderId="16" xfId="0" applyNumberFormat="1" applyFont="1" applyFill="1" applyBorder="1" applyAlignment="1">
      <alignment horizontal="center" vertical="center" shrinkToFit="1"/>
    </xf>
    <xf numFmtId="4" fontId="14" fillId="3" borderId="19" xfId="0" applyNumberFormat="1" applyFont="1" applyFill="1" applyBorder="1" applyAlignment="1">
      <alignment horizontal="center" vertical="center" shrinkToFit="1"/>
    </xf>
    <xf numFmtId="4" fontId="22" fillId="2" borderId="17" xfId="0" applyNumberFormat="1" applyFont="1" applyFill="1" applyBorder="1" applyAlignment="1">
      <alignment horizontal="left" vertical="center" wrapText="1" shrinkToFit="1"/>
    </xf>
    <xf numFmtId="10" fontId="3" fillId="2" borderId="1" xfId="0" applyNumberFormat="1" applyFont="1" applyFill="1" applyBorder="1" applyAlignment="1">
      <alignment horizontal="center" vertical="center" shrinkToFit="1"/>
    </xf>
    <xf numFmtId="4" fontId="3" fillId="2" borderId="17" xfId="0" applyNumberFormat="1" applyFont="1" applyFill="1" applyBorder="1" applyAlignment="1">
      <alignment horizontal="center" vertical="center" shrinkToFit="1"/>
    </xf>
    <xf numFmtId="4" fontId="22" fillId="2" borderId="1" xfId="0" applyNumberFormat="1" applyFont="1" applyFill="1" applyBorder="1" applyAlignment="1">
      <alignment horizontal="left" vertical="center" wrapText="1" shrinkToFit="1"/>
    </xf>
    <xf numFmtId="0" fontId="4" fillId="3" borderId="2" xfId="0" applyFont="1" applyFill="1" applyBorder="1" applyAlignment="1">
      <alignment horizontal="center" vertical="center"/>
    </xf>
    <xf numFmtId="4" fontId="17" fillId="3" borderId="19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 shrinkToFit="1"/>
    </xf>
    <xf numFmtId="4" fontId="22" fillId="0" borderId="1" xfId="0" applyNumberFormat="1" applyFont="1" applyFill="1" applyBorder="1" applyAlignment="1">
      <alignment horizontal="left" vertical="center" wrapText="1" shrinkToFit="1"/>
    </xf>
    <xf numFmtId="0" fontId="14" fillId="3" borderId="2" xfId="0" applyFont="1" applyFill="1" applyBorder="1" applyAlignment="1">
      <alignment horizontal="center" vertical="center"/>
    </xf>
    <xf numFmtId="4" fontId="14" fillId="3" borderId="20" xfId="0" applyNumberFormat="1" applyFont="1" applyFill="1" applyBorder="1" applyAlignment="1">
      <alignment horizontal="center" vertical="center"/>
    </xf>
    <xf numFmtId="4" fontId="23" fillId="2" borderId="39" xfId="0" applyNumberFormat="1" applyFont="1" applyFill="1" applyBorder="1" applyAlignment="1">
      <alignment horizontal="left" vertical="center" wrapText="1" shrinkToFit="1"/>
    </xf>
    <xf numFmtId="4" fontId="23" fillId="0" borderId="39" xfId="0" applyNumberFormat="1" applyFont="1" applyFill="1" applyBorder="1" applyAlignment="1">
      <alignment horizontal="left" vertical="center" wrapText="1" shrinkToFit="1"/>
    </xf>
    <xf numFmtId="0" fontId="5" fillId="3" borderId="2" xfId="0" applyFont="1" applyFill="1" applyBorder="1" applyAlignment="1">
      <alignment horizontal="center" vertical="center"/>
    </xf>
    <xf numFmtId="4" fontId="24" fillId="3" borderId="19" xfId="0" applyNumberFormat="1" applyFont="1" applyFill="1" applyBorder="1" applyAlignment="1">
      <alignment horizontal="center" vertical="center"/>
    </xf>
    <xf numFmtId="4" fontId="5" fillId="3" borderId="19" xfId="0" applyNumberFormat="1" applyFont="1" applyFill="1" applyBorder="1" applyAlignment="1">
      <alignment horizontal="center" vertical="center" shrinkToFit="1"/>
    </xf>
    <xf numFmtId="4" fontId="5" fillId="5" borderId="19" xfId="0" applyNumberFormat="1" applyFont="1" applyFill="1" applyBorder="1" applyAlignment="1">
      <alignment horizontal="center" vertical="center" shrinkToFit="1"/>
    </xf>
    <xf numFmtId="4" fontId="23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left" vertical="center" wrapText="1" shrinkToFit="1"/>
    </xf>
    <xf numFmtId="4" fontId="3" fillId="0" borderId="30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30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4" fontId="5" fillId="2" borderId="36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 shrinkToFit="1"/>
    </xf>
    <xf numFmtId="4" fontId="4" fillId="0" borderId="17" xfId="0" applyNumberFormat="1" applyFont="1" applyFill="1" applyBorder="1" applyAlignment="1">
      <alignment horizontal="left" vertical="center"/>
    </xf>
    <xf numFmtId="4" fontId="3" fillId="0" borderId="25" xfId="0" applyNumberFormat="1" applyFont="1" applyFill="1" applyBorder="1" applyAlignment="1">
      <alignment horizontal="center" shrinkToFit="1"/>
    </xf>
    <xf numFmtId="0" fontId="6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4" fontId="3" fillId="2" borderId="1" xfId="0" applyNumberFormat="1" applyFont="1" applyFill="1" applyBorder="1" applyAlignment="1">
      <alignment horizontal="center" shrinkToFit="1"/>
    </xf>
    <xf numFmtId="4" fontId="19" fillId="0" borderId="1" xfId="0" applyNumberFormat="1" applyFont="1" applyFill="1" applyBorder="1" applyAlignment="1">
      <alignment horizontal="left" wrapText="1" shrinkToFit="1"/>
    </xf>
    <xf numFmtId="4" fontId="14" fillId="5" borderId="2" xfId="0" applyNumberFormat="1" applyFont="1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4" fontId="14" fillId="3" borderId="2" xfId="0" applyNumberFormat="1" applyFont="1" applyFill="1" applyBorder="1" applyAlignment="1">
      <alignment horizontal="left" wrapText="1"/>
    </xf>
    <xf numFmtId="4" fontId="14" fillId="3" borderId="18" xfId="0" applyNumberFormat="1" applyFont="1" applyFill="1" applyBorder="1" applyAlignment="1">
      <alignment horizontal="left" wrapText="1"/>
    </xf>
    <xf numFmtId="14" fontId="15" fillId="2" borderId="11" xfId="0" applyNumberFormat="1" applyFont="1" applyFill="1" applyBorder="1" applyAlignment="1">
      <alignment horizontal="center" vertical="center"/>
    </xf>
    <xf numFmtId="14" fontId="15" fillId="2" borderId="12" xfId="0" applyNumberFormat="1" applyFont="1" applyFill="1" applyBorder="1" applyAlignment="1">
      <alignment horizontal="center" vertical="center"/>
    </xf>
    <xf numFmtId="14" fontId="15" fillId="2" borderId="24" xfId="0" applyNumberFormat="1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4" fontId="18" fillId="2" borderId="3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5" fillId="3" borderId="13" xfId="0" applyNumberFormat="1" applyFont="1" applyFill="1" applyBorder="1" applyAlignment="1">
      <alignment horizontal="left" wrapText="1"/>
    </xf>
    <xf numFmtId="4" fontId="5" fillId="3" borderId="39" xfId="0" applyNumberFormat="1" applyFont="1" applyFill="1" applyBorder="1" applyAlignment="1">
      <alignment horizontal="left" wrapText="1"/>
    </xf>
    <xf numFmtId="0" fontId="18" fillId="2" borderId="37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4" fontId="14" fillId="5" borderId="2" xfId="0" applyNumberFormat="1" applyFont="1" applyFill="1" applyBorder="1" applyAlignment="1">
      <alignment horizontal="left" vertical="center"/>
    </xf>
    <xf numFmtId="4" fontId="14" fillId="5" borderId="18" xfId="0" applyNumberFormat="1" applyFont="1" applyFill="1" applyBorder="1" applyAlignment="1">
      <alignment horizontal="left" vertical="center"/>
    </xf>
    <xf numFmtId="4" fontId="5" fillId="3" borderId="11" xfId="0" applyNumberFormat="1" applyFont="1" applyFill="1" applyBorder="1" applyAlignment="1">
      <alignment horizontal="left" wrapText="1"/>
    </xf>
    <xf numFmtId="4" fontId="5" fillId="3" borderId="23" xfId="0" applyNumberFormat="1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17" fillId="3" borderId="2" xfId="0" applyNumberFormat="1" applyFont="1" applyFill="1" applyBorder="1" applyAlignment="1">
      <alignment horizontal="center" vertical="center"/>
    </xf>
    <xf numFmtId="4" fontId="17" fillId="3" borderId="18" xfId="0" applyNumberFormat="1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center"/>
    </xf>
    <xf numFmtId="4" fontId="18" fillId="2" borderId="12" xfId="0" applyNumberFormat="1" applyFont="1" applyFill="1" applyBorder="1" applyAlignment="1">
      <alignment horizontal="center" vertical="center"/>
    </xf>
    <xf numFmtId="4" fontId="18" fillId="2" borderId="24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left" wrapText="1"/>
    </xf>
    <xf numFmtId="4" fontId="5" fillId="3" borderId="46" xfId="0" applyNumberFormat="1" applyFont="1" applyFill="1" applyBorder="1" applyAlignment="1">
      <alignment horizontal="left" wrapText="1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left" wrapText="1"/>
    </xf>
    <xf numFmtId="4" fontId="5" fillId="5" borderId="18" xfId="0" applyNumberFormat="1" applyFont="1" applyFill="1" applyBorder="1" applyAlignment="1">
      <alignment horizontal="left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" fontId="20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10" fillId="2" borderId="15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wrapText="1" shrinkToFit="1"/>
    </xf>
    <xf numFmtId="0" fontId="6" fillId="0" borderId="1" xfId="0" applyFont="1" applyBorder="1" applyAlignment="1">
      <alignment horizontal="center"/>
    </xf>
  </cellXfs>
  <cellStyles count="6">
    <cellStyle name="xl25" xfId="1"/>
    <cellStyle name="xl38" xfId="3"/>
    <cellStyle name="xl60" xfId="2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FFFF00"/>
  </sheetPr>
  <dimension ref="A1:BY93"/>
  <sheetViews>
    <sheetView tabSelected="1" view="pageBreakPreview" topLeftCell="A43" zoomScale="75" zoomScaleNormal="75" zoomScaleSheetLayoutView="75" workbookViewId="0">
      <selection activeCell="O57" sqref="O57"/>
    </sheetView>
  </sheetViews>
  <sheetFormatPr defaultColWidth="9.33203125" defaultRowHeight="11.25" x14ac:dyDescent="0.2"/>
  <cols>
    <col min="1" max="1" width="5.1640625" style="3" customWidth="1"/>
    <col min="2" max="2" width="66.83203125" style="3" customWidth="1"/>
    <col min="3" max="3" width="8.6640625" style="3" customWidth="1"/>
    <col min="4" max="4" width="16" style="3" customWidth="1"/>
    <col min="5" max="5" width="9.1640625" style="3" customWidth="1"/>
    <col min="6" max="6" width="13.33203125" style="3" customWidth="1"/>
    <col min="7" max="7" width="9" style="3" customWidth="1"/>
    <col min="8" max="8" width="16" style="3" customWidth="1"/>
    <col min="9" max="9" width="12.1640625" style="3" hidden="1" customWidth="1"/>
    <col min="10" max="10" width="18.33203125" style="3" customWidth="1"/>
    <col min="11" max="11" width="16" style="3" customWidth="1"/>
    <col min="12" max="12" width="18.33203125" style="3" customWidth="1"/>
    <col min="13" max="13" width="17.1640625" style="3" customWidth="1"/>
    <col min="14" max="14" width="15" style="3" customWidth="1"/>
    <col min="15" max="15" width="17.83203125" style="3" customWidth="1"/>
    <col min="16" max="16" width="22.33203125" style="9" customWidth="1"/>
    <col min="17" max="16384" width="9.33203125" style="3"/>
  </cols>
  <sheetData>
    <row r="1" spans="1:16" ht="30.75" customHeight="1" x14ac:dyDescent="0.3">
      <c r="A1" s="21"/>
      <c r="B1" s="190"/>
      <c r="C1" s="190"/>
      <c r="D1" s="190"/>
      <c r="E1" s="12"/>
      <c r="F1" s="12"/>
      <c r="L1" s="193" t="s">
        <v>54</v>
      </c>
      <c r="M1" s="193"/>
      <c r="N1" s="193"/>
      <c r="O1" s="193"/>
      <c r="P1" s="193"/>
    </row>
    <row r="2" spans="1:16" ht="33.75" customHeight="1" x14ac:dyDescent="0.3">
      <c r="A2" s="21"/>
      <c r="B2" s="190" t="s">
        <v>0</v>
      </c>
      <c r="C2" s="190"/>
      <c r="D2" s="190"/>
      <c r="E2" s="12"/>
      <c r="F2" s="12"/>
      <c r="M2" s="191" t="s">
        <v>0</v>
      </c>
      <c r="N2" s="191"/>
      <c r="O2" s="191"/>
      <c r="P2" s="191"/>
    </row>
    <row r="3" spans="1:16" ht="47.25" customHeight="1" x14ac:dyDescent="0.3">
      <c r="A3" s="21"/>
      <c r="B3" s="123" t="s">
        <v>67</v>
      </c>
      <c r="C3" s="123"/>
      <c r="D3" s="123"/>
      <c r="E3" s="12"/>
      <c r="F3" s="12"/>
      <c r="M3" s="191" t="s">
        <v>68</v>
      </c>
      <c r="N3" s="191"/>
      <c r="O3" s="191"/>
      <c r="P3" s="191"/>
    </row>
    <row r="4" spans="1:16" ht="19.5" customHeight="1" x14ac:dyDescent="0.2">
      <c r="A4" s="122" t="s">
        <v>41</v>
      </c>
      <c r="B4" s="122"/>
      <c r="C4" s="122"/>
      <c r="D4" s="122"/>
      <c r="E4" s="1"/>
      <c r="F4" s="1"/>
      <c r="G4" s="1"/>
      <c r="H4" s="1"/>
      <c r="L4" s="1"/>
      <c r="M4" s="191" t="s">
        <v>60</v>
      </c>
      <c r="N4" s="191"/>
      <c r="O4" s="191"/>
      <c r="P4" s="191"/>
    </row>
    <row r="5" spans="1:16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121"/>
      <c r="L5" s="121"/>
      <c r="M5" s="121"/>
      <c r="N5" s="192" t="s">
        <v>1</v>
      </c>
      <c r="O5" s="192"/>
      <c r="P5" s="7">
        <v>3010147</v>
      </c>
    </row>
    <row r="6" spans="1:16" ht="54.75" customHeight="1" x14ac:dyDescent="0.2">
      <c r="A6" s="194" t="s">
        <v>75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55" t="s">
        <v>2</v>
      </c>
      <c r="P6" s="8">
        <v>52307676</v>
      </c>
    </row>
    <row r="7" spans="1:16" ht="12" customHeight="1" x14ac:dyDescent="0.2"/>
    <row r="8" spans="1:16" ht="27" customHeight="1" x14ac:dyDescent="0.2">
      <c r="B8" s="198" t="s">
        <v>15</v>
      </c>
      <c r="C8" s="198"/>
      <c r="D8" s="198"/>
      <c r="E8" s="198"/>
      <c r="F8" s="10"/>
      <c r="G8" s="199" t="s">
        <v>3</v>
      </c>
      <c r="H8" s="199"/>
      <c r="I8" s="200" t="s">
        <v>4</v>
      </c>
      <c r="J8" s="200"/>
      <c r="K8" s="57"/>
      <c r="L8" s="195" t="s">
        <v>5</v>
      </c>
      <c r="M8" s="195"/>
      <c r="N8" s="195"/>
      <c r="O8" s="195"/>
      <c r="P8" s="195"/>
    </row>
    <row r="9" spans="1:16" ht="28.5" customHeight="1" x14ac:dyDescent="0.25">
      <c r="B9" s="198"/>
      <c r="C9" s="198"/>
      <c r="D9" s="198"/>
      <c r="E9" s="198"/>
      <c r="F9" s="11"/>
      <c r="G9" s="199"/>
      <c r="H9" s="199"/>
      <c r="I9" s="196"/>
      <c r="J9" s="197"/>
      <c r="K9" s="58"/>
      <c r="L9" s="121" t="s">
        <v>76</v>
      </c>
      <c r="M9" s="121"/>
      <c r="N9" s="121"/>
      <c r="O9" s="121"/>
      <c r="P9" s="121"/>
    </row>
    <row r="10" spans="1:16" ht="10.5" customHeight="1" x14ac:dyDescent="0.25">
      <c r="B10" s="13"/>
      <c r="C10" s="13"/>
      <c r="D10" s="13"/>
      <c r="E10" s="14"/>
      <c r="F10" s="14"/>
      <c r="G10" s="14"/>
      <c r="H10" s="14"/>
      <c r="I10" s="15"/>
      <c r="J10" s="14"/>
      <c r="K10" s="121"/>
      <c r="L10" s="121"/>
      <c r="M10" s="121"/>
      <c r="N10" s="121"/>
      <c r="O10" s="121"/>
      <c r="P10" s="121"/>
    </row>
    <row r="11" spans="1:16" ht="27" customHeight="1" x14ac:dyDescent="0.25">
      <c r="A11" s="4"/>
      <c r="B11" s="174" t="s">
        <v>42</v>
      </c>
      <c r="C11" s="174"/>
      <c r="D11" s="174"/>
      <c r="E11" s="42">
        <v>1.3</v>
      </c>
      <c r="G11" s="4"/>
      <c r="H11" s="4"/>
      <c r="I11" s="4"/>
      <c r="J11" s="4"/>
      <c r="K11" s="41"/>
      <c r="L11" s="178" t="s">
        <v>55</v>
      </c>
      <c r="M11" s="178"/>
      <c r="N11" s="178"/>
      <c r="O11" s="178"/>
      <c r="P11" s="178"/>
    </row>
    <row r="12" spans="1:16" ht="22.5" customHeight="1" x14ac:dyDescent="0.2">
      <c r="A12" s="175" t="s">
        <v>89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6"/>
      <c r="L12" s="176"/>
      <c r="M12" s="177" t="s">
        <v>49</v>
      </c>
      <c r="N12" s="177"/>
      <c r="O12" s="48">
        <f>C24+C54+C79</f>
        <v>39.099999999999994</v>
      </c>
      <c r="P12" s="40" t="s">
        <v>35</v>
      </c>
    </row>
    <row r="13" spans="1:16" ht="18" customHeight="1" thickBot="1" x14ac:dyDescent="0.3">
      <c r="A13" s="81" t="s">
        <v>82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1:16" ht="26.25" customHeight="1" x14ac:dyDescent="0.2">
      <c r="A14" s="157" t="s">
        <v>6</v>
      </c>
      <c r="B14" s="153" t="s">
        <v>7</v>
      </c>
      <c r="C14" s="153" t="s">
        <v>8</v>
      </c>
      <c r="D14" s="153" t="s">
        <v>18</v>
      </c>
      <c r="E14" s="151" t="s">
        <v>39</v>
      </c>
      <c r="F14" s="152"/>
      <c r="G14" s="151" t="s">
        <v>36</v>
      </c>
      <c r="H14" s="152"/>
      <c r="I14" s="153"/>
      <c r="J14" s="153" t="s">
        <v>9</v>
      </c>
      <c r="K14" s="151" t="s">
        <v>71</v>
      </c>
      <c r="L14" s="187"/>
      <c r="M14" s="187"/>
      <c r="N14" s="187"/>
      <c r="O14" s="152"/>
      <c r="P14" s="169" t="s">
        <v>50</v>
      </c>
    </row>
    <row r="15" spans="1:16" ht="59.25" customHeight="1" x14ac:dyDescent="0.2">
      <c r="A15" s="158"/>
      <c r="B15" s="154"/>
      <c r="C15" s="154"/>
      <c r="D15" s="154"/>
      <c r="E15" s="115" t="s">
        <v>37</v>
      </c>
      <c r="F15" s="115" t="s">
        <v>38</v>
      </c>
      <c r="G15" s="115" t="s">
        <v>37</v>
      </c>
      <c r="H15" s="115" t="s">
        <v>38</v>
      </c>
      <c r="I15" s="154"/>
      <c r="J15" s="154"/>
      <c r="K15" s="120" t="s">
        <v>69</v>
      </c>
      <c r="L15" s="120" t="s">
        <v>70</v>
      </c>
      <c r="M15" s="120" t="s">
        <v>72</v>
      </c>
      <c r="N15" s="120" t="s">
        <v>73</v>
      </c>
      <c r="O15" s="120" t="s">
        <v>74</v>
      </c>
      <c r="P15" s="170"/>
    </row>
    <row r="16" spans="1:16" ht="13.5" thickBot="1" x14ac:dyDescent="0.25">
      <c r="A16" s="5">
        <v>1</v>
      </c>
      <c r="B16" s="6">
        <f>A16+1</f>
        <v>2</v>
      </c>
      <c r="C16" s="6">
        <f t="shared" ref="C16:O16" si="0">B16+1</f>
        <v>3</v>
      </c>
      <c r="D16" s="6">
        <f t="shared" si="0"/>
        <v>4</v>
      </c>
      <c r="E16" s="6">
        <v>5</v>
      </c>
      <c r="F16" s="6">
        <f>E16+1</f>
        <v>6</v>
      </c>
      <c r="G16" s="6">
        <f t="shared" si="0"/>
        <v>7</v>
      </c>
      <c r="H16" s="6">
        <f t="shared" si="0"/>
        <v>8</v>
      </c>
      <c r="I16" s="6">
        <f t="shared" si="0"/>
        <v>9</v>
      </c>
      <c r="J16" s="6">
        <v>9</v>
      </c>
      <c r="K16" s="6">
        <f t="shared" si="0"/>
        <v>10</v>
      </c>
      <c r="L16" s="6">
        <f t="shared" si="0"/>
        <v>11</v>
      </c>
      <c r="M16" s="6">
        <f t="shared" si="0"/>
        <v>12</v>
      </c>
      <c r="N16" s="6">
        <f t="shared" si="0"/>
        <v>13</v>
      </c>
      <c r="O16" s="6">
        <f t="shared" si="0"/>
        <v>14</v>
      </c>
      <c r="P16" s="43">
        <v>15</v>
      </c>
    </row>
    <row r="17" spans="1:16" ht="15" customHeight="1" x14ac:dyDescent="0.2">
      <c r="A17" s="179" t="s">
        <v>58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1"/>
    </row>
    <row r="18" spans="1:16" ht="15" customHeight="1" x14ac:dyDescent="0.2">
      <c r="A18" s="182" t="s">
        <v>17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4"/>
    </row>
    <row r="19" spans="1:16" ht="33.75" customHeight="1" thickBot="1" x14ac:dyDescent="0.3">
      <c r="A19" s="185">
        <v>1</v>
      </c>
      <c r="B19" s="56" t="s">
        <v>56</v>
      </c>
      <c r="C19" s="65">
        <v>0.5</v>
      </c>
      <c r="D19" s="77">
        <v>0</v>
      </c>
      <c r="E19" s="22">
        <v>0.25</v>
      </c>
      <c r="F19" s="23">
        <f>ROUND(D19*E19,2)</f>
        <v>0</v>
      </c>
      <c r="G19" s="22">
        <v>0.2</v>
      </c>
      <c r="H19" s="124">
        <f>ROUND(D19*G19,2)</f>
        <v>0</v>
      </c>
      <c r="I19" s="23">
        <f>H19+D19+F19</f>
        <v>0</v>
      </c>
      <c r="J19" s="23">
        <f>ROUND(I19*C19,2)</f>
        <v>0</v>
      </c>
      <c r="K19" s="65"/>
      <c r="L19" s="65"/>
      <c r="M19" s="65">
        <v>0</v>
      </c>
      <c r="N19" s="23">
        <v>0</v>
      </c>
      <c r="O19" s="23">
        <f>ROUND((J19+K19+L19+M19+N19)*15%,2)</f>
        <v>0</v>
      </c>
      <c r="P19" s="119">
        <f>J19+K19+L19+M19+N19+O19</f>
        <v>0</v>
      </c>
    </row>
    <row r="20" spans="1:16" ht="33" hidden="1" customHeight="1" thickBot="1" x14ac:dyDescent="0.3">
      <c r="A20" s="186"/>
      <c r="B20" s="56" t="s">
        <v>56</v>
      </c>
      <c r="C20" s="65"/>
      <c r="D20" s="77"/>
      <c r="E20" s="22"/>
      <c r="F20" s="23"/>
      <c r="G20" s="45"/>
      <c r="H20" s="23"/>
      <c r="I20" s="23">
        <f>H20+D20+F20</f>
        <v>0</v>
      </c>
      <c r="J20" s="23"/>
      <c r="K20" s="65"/>
      <c r="L20" s="65"/>
      <c r="M20" s="65"/>
      <c r="N20" s="23"/>
      <c r="O20" s="77"/>
      <c r="P20" s="119">
        <f>J20+K20+L20+M20+N20+O20</f>
        <v>0</v>
      </c>
    </row>
    <row r="21" spans="1:16" ht="16.5" thickBot="1" x14ac:dyDescent="0.3">
      <c r="A21" s="63"/>
      <c r="B21" s="64" t="s">
        <v>12</v>
      </c>
      <c r="C21" s="69">
        <f>C19+C20</f>
        <v>0.5</v>
      </c>
      <c r="D21" s="69">
        <f>D19+D20</f>
        <v>0</v>
      </c>
      <c r="E21" s="69"/>
      <c r="F21" s="69">
        <f>F19+F20</f>
        <v>0</v>
      </c>
      <c r="G21" s="69"/>
      <c r="H21" s="69">
        <f>H19+H20</f>
        <v>0</v>
      </c>
      <c r="I21" s="69">
        <f t="shared" ref="I21:O21" si="1">I19+I20</f>
        <v>0</v>
      </c>
      <c r="J21" s="69">
        <f t="shared" si="1"/>
        <v>0</v>
      </c>
      <c r="K21" s="69">
        <f t="shared" si="1"/>
        <v>0</v>
      </c>
      <c r="L21" s="69">
        <f t="shared" si="1"/>
        <v>0</v>
      </c>
      <c r="M21" s="69">
        <f t="shared" si="1"/>
        <v>0</v>
      </c>
      <c r="N21" s="69">
        <f t="shared" si="1"/>
        <v>0</v>
      </c>
      <c r="O21" s="69">
        <f t="shared" si="1"/>
        <v>0</v>
      </c>
      <c r="P21" s="69">
        <f>P19+P20</f>
        <v>0</v>
      </c>
    </row>
    <row r="22" spans="1:16" ht="19.5" customHeight="1" thickBot="1" x14ac:dyDescent="0.3">
      <c r="A22" s="70"/>
      <c r="B22" s="80" t="s">
        <v>59</v>
      </c>
      <c r="C22" s="78">
        <f>C21</f>
        <v>0.5</v>
      </c>
      <c r="D22" s="78">
        <f>D21</f>
        <v>0</v>
      </c>
      <c r="E22" s="78"/>
      <c r="F22" s="78">
        <f>F21</f>
        <v>0</v>
      </c>
      <c r="G22" s="78"/>
      <c r="H22" s="78">
        <f>H21</f>
        <v>0</v>
      </c>
      <c r="I22" s="78"/>
      <c r="J22" s="78">
        <f>J21</f>
        <v>0</v>
      </c>
      <c r="K22" s="78">
        <f t="shared" ref="K22:O22" si="2">K21</f>
        <v>0</v>
      </c>
      <c r="L22" s="78">
        <f t="shared" si="2"/>
        <v>0</v>
      </c>
      <c r="M22" s="78">
        <f t="shared" si="2"/>
        <v>0</v>
      </c>
      <c r="N22" s="78">
        <f t="shared" si="2"/>
        <v>0</v>
      </c>
      <c r="O22" s="78">
        <f t="shared" si="2"/>
        <v>0</v>
      </c>
      <c r="P22" s="79">
        <f>P21</f>
        <v>0</v>
      </c>
    </row>
    <row r="23" spans="1:16" ht="19.5" customHeight="1" thickBot="1" x14ac:dyDescent="0.3">
      <c r="A23" s="70"/>
      <c r="B23" s="71" t="s">
        <v>65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>
        <f>P20*12</f>
        <v>0</v>
      </c>
    </row>
    <row r="24" spans="1:16" ht="16.5" customHeight="1" thickBot="1" x14ac:dyDescent="0.3">
      <c r="A24" s="70"/>
      <c r="B24" s="80" t="s">
        <v>87</v>
      </c>
      <c r="C24" s="78">
        <f>C21</f>
        <v>0.5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9">
        <f>P22*12</f>
        <v>0</v>
      </c>
    </row>
    <row r="25" spans="1:16" ht="15.75" customHeight="1" x14ac:dyDescent="0.2">
      <c r="A25" s="171" t="s">
        <v>19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3"/>
    </row>
    <row r="26" spans="1:16" ht="17.45" customHeight="1" x14ac:dyDescent="0.2">
      <c r="A26" s="148" t="s">
        <v>20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50"/>
    </row>
    <row r="27" spans="1:16" ht="16.149999999999999" customHeight="1" thickBot="1" x14ac:dyDescent="0.3">
      <c r="A27" s="83">
        <v>2</v>
      </c>
      <c r="B27" s="51" t="s">
        <v>40</v>
      </c>
      <c r="C27" s="52">
        <v>1</v>
      </c>
      <c r="D27" s="52">
        <v>0</v>
      </c>
      <c r="E27" s="84"/>
      <c r="F27" s="24"/>
      <c r="G27" s="84"/>
      <c r="H27" s="24">
        <f>ROUND(D27*G27,2)</f>
        <v>0</v>
      </c>
      <c r="I27" s="24">
        <f>H27+D27+F27</f>
        <v>0</v>
      </c>
      <c r="J27" s="24">
        <f>ROUND(I27*C27,2)</f>
        <v>0</v>
      </c>
      <c r="K27" s="24"/>
      <c r="L27" s="24"/>
      <c r="M27" s="24"/>
      <c r="N27" s="24">
        <v>0</v>
      </c>
      <c r="O27" s="23">
        <f>ROUND((J27+K27+L27+M27+N27)*15%,2)</f>
        <v>0</v>
      </c>
      <c r="P27" s="25">
        <f>J27+K27+L27+M27+N27+O27</f>
        <v>0</v>
      </c>
    </row>
    <row r="28" spans="1:16" ht="16.149999999999999" customHeight="1" thickBot="1" x14ac:dyDescent="0.25">
      <c r="A28" s="155" t="s">
        <v>12</v>
      </c>
      <c r="B28" s="156"/>
      <c r="C28" s="16">
        <f>C27</f>
        <v>1</v>
      </c>
      <c r="D28" s="85">
        <f>D27</f>
        <v>0</v>
      </c>
      <c r="E28" s="85"/>
      <c r="F28" s="85">
        <f>F27</f>
        <v>0</v>
      </c>
      <c r="G28" s="85"/>
      <c r="H28" s="85">
        <f>H27</f>
        <v>0</v>
      </c>
      <c r="I28" s="85">
        <f t="shared" ref="I28:P28" si="3">I27</f>
        <v>0</v>
      </c>
      <c r="J28" s="85">
        <f>J27</f>
        <v>0</v>
      </c>
      <c r="K28" s="85">
        <f>K27</f>
        <v>0</v>
      </c>
      <c r="L28" s="85">
        <f t="shared" si="3"/>
        <v>0</v>
      </c>
      <c r="M28" s="85">
        <f t="shared" si="3"/>
        <v>0</v>
      </c>
      <c r="N28" s="85">
        <f t="shared" si="3"/>
        <v>0</v>
      </c>
      <c r="O28" s="85">
        <f t="shared" si="3"/>
        <v>0</v>
      </c>
      <c r="P28" s="19">
        <f t="shared" si="3"/>
        <v>0</v>
      </c>
    </row>
    <row r="29" spans="1:16" ht="15.75" customHeight="1" x14ac:dyDescent="0.2">
      <c r="A29" s="164" t="s">
        <v>79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6"/>
    </row>
    <row r="30" spans="1:16" ht="16.149999999999999" customHeight="1" thickBot="1" x14ac:dyDescent="0.3">
      <c r="A30" s="37">
        <v>3</v>
      </c>
      <c r="B30" s="86" t="s">
        <v>43</v>
      </c>
      <c r="C30" s="38">
        <v>0.75</v>
      </c>
      <c r="D30" s="30">
        <f>ROUNDUP(D27*75%,0)</f>
        <v>0</v>
      </c>
      <c r="E30" s="87"/>
      <c r="F30" s="50"/>
      <c r="G30" s="87">
        <v>0.2</v>
      </c>
      <c r="H30" s="50">
        <f>ROUND(D30*G30,2)</f>
        <v>0</v>
      </c>
      <c r="I30" s="50">
        <f>H30+D30+F30</f>
        <v>0</v>
      </c>
      <c r="J30" s="50">
        <f>ROUND(I30*C30,2)</f>
        <v>0</v>
      </c>
      <c r="K30" s="38"/>
      <c r="L30" s="38"/>
      <c r="M30" s="38"/>
      <c r="N30" s="88"/>
      <c r="O30" s="23">
        <f>ROUND((J30+K30+L30+M30+N30)*15%,2)</f>
        <v>0</v>
      </c>
      <c r="P30" s="36">
        <f>J30+K30+L30+M30+N30+O30</f>
        <v>0</v>
      </c>
    </row>
    <row r="31" spans="1:16" ht="18.75" customHeight="1" thickBot="1" x14ac:dyDescent="0.25">
      <c r="A31" s="90"/>
      <c r="B31" s="91" t="s">
        <v>12</v>
      </c>
      <c r="C31" s="16">
        <f>SUM(C30:C30)</f>
        <v>0.75</v>
      </c>
      <c r="D31" s="85">
        <f>SUM(D30:D30)</f>
        <v>0</v>
      </c>
      <c r="E31" s="85"/>
      <c r="F31" s="85">
        <f>SUM(F30:F30)</f>
        <v>0</v>
      </c>
      <c r="G31" s="85"/>
      <c r="H31" s="85">
        <f t="shared" ref="H31:O31" si="4">SUM(H30:H30)</f>
        <v>0</v>
      </c>
      <c r="I31" s="85">
        <f t="shared" si="4"/>
        <v>0</v>
      </c>
      <c r="J31" s="85">
        <f t="shared" si="4"/>
        <v>0</v>
      </c>
      <c r="K31" s="85">
        <f t="shared" si="4"/>
        <v>0</v>
      </c>
      <c r="L31" s="85">
        <f t="shared" si="4"/>
        <v>0</v>
      </c>
      <c r="M31" s="85">
        <f t="shared" si="4"/>
        <v>0</v>
      </c>
      <c r="N31" s="85">
        <f t="shared" si="4"/>
        <v>0</v>
      </c>
      <c r="O31" s="85">
        <f t="shared" si="4"/>
        <v>0</v>
      </c>
      <c r="P31" s="19">
        <f>J31+K31+L31+M31+N31+O31</f>
        <v>0</v>
      </c>
    </row>
    <row r="32" spans="1:16" ht="16.149999999999999" customHeight="1" x14ac:dyDescent="0.2">
      <c r="A32" s="159" t="s">
        <v>16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1"/>
    </row>
    <row r="33" spans="1:77" ht="16.149999999999999" customHeight="1" x14ac:dyDescent="0.25">
      <c r="A33" s="27">
        <v>4</v>
      </c>
      <c r="B33" s="28" t="s">
        <v>25</v>
      </c>
      <c r="C33" s="26">
        <v>0.5</v>
      </c>
      <c r="D33" s="26">
        <v>0</v>
      </c>
      <c r="E33" s="87">
        <v>0.25</v>
      </c>
      <c r="F33" s="50">
        <f>ROUND(D33*E33,2)</f>
        <v>0</v>
      </c>
      <c r="G33" s="87"/>
      <c r="H33" s="50">
        <f>ROUND(D33*G33,2)</f>
        <v>0</v>
      </c>
      <c r="I33" s="50">
        <f>H33+D33+F33</f>
        <v>0</v>
      </c>
      <c r="J33" s="50">
        <f>ROUND(I33*C33,2)</f>
        <v>0</v>
      </c>
      <c r="K33" s="26"/>
      <c r="L33" s="26"/>
      <c r="M33" s="26"/>
      <c r="N33" s="50">
        <v>0</v>
      </c>
      <c r="O33" s="23">
        <f>ROUND((J33+K33+L33+M33+N33)*15%,2)</f>
        <v>0</v>
      </c>
      <c r="P33" s="114">
        <f>J33+K33+L33+M33+N33+O33</f>
        <v>0</v>
      </c>
    </row>
    <row r="34" spans="1:77" ht="16.149999999999999" customHeight="1" thickBot="1" x14ac:dyDescent="0.3">
      <c r="A34" s="27">
        <v>5</v>
      </c>
      <c r="B34" s="93" t="s">
        <v>57</v>
      </c>
      <c r="C34" s="26">
        <v>0.5</v>
      </c>
      <c r="D34" s="26">
        <v>0</v>
      </c>
      <c r="E34" s="87">
        <v>0.25</v>
      </c>
      <c r="F34" s="50">
        <f>ROUND(D34*E34,2)</f>
        <v>0</v>
      </c>
      <c r="G34" s="87"/>
      <c r="H34" s="50">
        <f>ROUND(D34*G34,2)</f>
        <v>0</v>
      </c>
      <c r="I34" s="50">
        <f>H34+D34+F34</f>
        <v>0</v>
      </c>
      <c r="J34" s="50">
        <f>ROUND(I34*C34,2)</f>
        <v>0</v>
      </c>
      <c r="K34" s="26"/>
      <c r="L34" s="26"/>
      <c r="M34" s="26"/>
      <c r="N34" s="50">
        <v>0</v>
      </c>
      <c r="O34" s="23">
        <f t="shared" ref="O34" si="5">ROUND((J34+K34+L34+M34+N34)*15%,2)</f>
        <v>0</v>
      </c>
      <c r="P34" s="114">
        <f>J34+K34+L34+M34+N34+O34</f>
        <v>0</v>
      </c>
    </row>
    <row r="35" spans="1:77" ht="16.149999999999999" customHeight="1" thickBot="1" x14ac:dyDescent="0.25">
      <c r="A35" s="94"/>
      <c r="B35" s="91" t="s">
        <v>12</v>
      </c>
      <c r="C35" s="16">
        <f>SUM(C33:C34)</f>
        <v>1</v>
      </c>
      <c r="D35" s="16">
        <f>SUM(D33:D34)</f>
        <v>0</v>
      </c>
      <c r="E35" s="16"/>
      <c r="F35" s="16">
        <f>SUM(F33:F34)</f>
        <v>0</v>
      </c>
      <c r="G35" s="16"/>
      <c r="H35" s="16">
        <f t="shared" ref="H35:P35" si="6">SUM(H33:H34)</f>
        <v>0</v>
      </c>
      <c r="I35" s="16">
        <f t="shared" si="6"/>
        <v>0</v>
      </c>
      <c r="J35" s="16">
        <f t="shared" si="6"/>
        <v>0</v>
      </c>
      <c r="K35" s="16">
        <f t="shared" si="6"/>
        <v>0</v>
      </c>
      <c r="L35" s="16">
        <f t="shared" si="6"/>
        <v>0</v>
      </c>
      <c r="M35" s="16">
        <f t="shared" si="6"/>
        <v>0</v>
      </c>
      <c r="N35" s="16">
        <f t="shared" si="6"/>
        <v>0</v>
      </c>
      <c r="O35" s="16">
        <f t="shared" si="6"/>
        <v>0</v>
      </c>
      <c r="P35" s="95">
        <f t="shared" si="6"/>
        <v>0</v>
      </c>
    </row>
    <row r="36" spans="1:77" ht="16.149999999999999" customHeight="1" x14ac:dyDescent="0.2">
      <c r="A36" s="159" t="s">
        <v>80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1"/>
    </row>
    <row r="37" spans="1:77" ht="16.149999999999999" customHeight="1" x14ac:dyDescent="0.25">
      <c r="A37" s="37">
        <v>6</v>
      </c>
      <c r="B37" s="29" t="s">
        <v>45</v>
      </c>
      <c r="C37" s="26">
        <v>0.5</v>
      </c>
      <c r="D37" s="26">
        <v>0</v>
      </c>
      <c r="E37" s="87">
        <v>0.25</v>
      </c>
      <c r="F37" s="50">
        <f>ROUND(D37*E37,2)</f>
        <v>0</v>
      </c>
      <c r="G37" s="87"/>
      <c r="H37" s="50"/>
      <c r="I37" s="50">
        <f>H37+D37+F37</f>
        <v>0</v>
      </c>
      <c r="J37" s="50">
        <f>ROUND(I37*C37,2)</f>
        <v>0</v>
      </c>
      <c r="K37" s="26"/>
      <c r="L37" s="26"/>
      <c r="M37" s="26"/>
      <c r="N37" s="50">
        <v>0</v>
      </c>
      <c r="O37" s="23">
        <f>ROUND((J37+K37+L37+M37+N37)*15%,2)</f>
        <v>0</v>
      </c>
      <c r="P37" s="53">
        <f>J37+K37+L37+M37+N37+O37</f>
        <v>0</v>
      </c>
    </row>
    <row r="38" spans="1:77" ht="16.149999999999999" customHeight="1" thickBot="1" x14ac:dyDescent="0.3">
      <c r="A38" s="37">
        <v>7</v>
      </c>
      <c r="B38" s="59" t="s">
        <v>44</v>
      </c>
      <c r="C38" s="26">
        <v>0.8</v>
      </c>
      <c r="D38" s="26">
        <v>0</v>
      </c>
      <c r="E38" s="87">
        <v>0.25</v>
      </c>
      <c r="F38" s="50">
        <f>ROUND(D38*E38,2)</f>
        <v>0</v>
      </c>
      <c r="G38" s="87"/>
      <c r="H38" s="50"/>
      <c r="I38" s="50">
        <f>H38+D38+F38</f>
        <v>0</v>
      </c>
      <c r="J38" s="50">
        <f>ROUND(I38*C38,2)</f>
        <v>0</v>
      </c>
      <c r="K38" s="26"/>
      <c r="L38" s="26"/>
      <c r="M38" s="26"/>
      <c r="N38" s="50">
        <v>0</v>
      </c>
      <c r="O38" s="23">
        <f t="shared" ref="O38" si="7">ROUND((J38+K38+L38+M38+N38)*15%,2)</f>
        <v>0</v>
      </c>
      <c r="P38" s="53">
        <f>J38+K38+L38+M38+N38+O38</f>
        <v>0</v>
      </c>
    </row>
    <row r="39" spans="1:77" ht="16.149999999999999" customHeight="1" thickBot="1" x14ac:dyDescent="0.25">
      <c r="A39" s="94"/>
      <c r="B39" s="91" t="s">
        <v>12</v>
      </c>
      <c r="C39" s="85">
        <f>SUM(C37:C38)</f>
        <v>1.3</v>
      </c>
      <c r="D39" s="85">
        <f>SUM(D37:D38)</f>
        <v>0</v>
      </c>
      <c r="E39" s="85"/>
      <c r="F39" s="85">
        <f>SUM(F37:F38)</f>
        <v>0</v>
      </c>
      <c r="G39" s="85"/>
      <c r="H39" s="85">
        <f t="shared" ref="H39:P39" si="8">SUM(H37:H38)</f>
        <v>0</v>
      </c>
      <c r="I39" s="85">
        <f t="shared" si="8"/>
        <v>0</v>
      </c>
      <c r="J39" s="85">
        <f t="shared" si="8"/>
        <v>0</v>
      </c>
      <c r="K39" s="85">
        <f t="shared" si="8"/>
        <v>0</v>
      </c>
      <c r="L39" s="85">
        <f t="shared" si="8"/>
        <v>0</v>
      </c>
      <c r="M39" s="85">
        <f t="shared" si="8"/>
        <v>0</v>
      </c>
      <c r="N39" s="85">
        <f t="shared" si="8"/>
        <v>0</v>
      </c>
      <c r="O39" s="85">
        <f t="shared" si="8"/>
        <v>0</v>
      </c>
      <c r="P39" s="19">
        <f t="shared" si="8"/>
        <v>0</v>
      </c>
    </row>
    <row r="40" spans="1:77" ht="18.75" customHeight="1" x14ac:dyDescent="0.2">
      <c r="A40" s="159" t="s">
        <v>17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1"/>
    </row>
    <row r="41" spans="1:77" ht="16.149999999999999" customHeight="1" x14ac:dyDescent="0.25">
      <c r="A41" s="35">
        <v>8</v>
      </c>
      <c r="B41" s="96" t="s">
        <v>66</v>
      </c>
      <c r="C41" s="26">
        <v>0.5</v>
      </c>
      <c r="D41" s="46">
        <v>0</v>
      </c>
      <c r="E41" s="84">
        <v>0.25</v>
      </c>
      <c r="F41" s="24">
        <f t="shared" ref="F41:F47" si="9">ROUND(D41*E41,2)</f>
        <v>0</v>
      </c>
      <c r="G41" s="84">
        <v>0.2</v>
      </c>
      <c r="H41" s="50">
        <f>ROUND(D41*G41,2)</f>
        <v>0</v>
      </c>
      <c r="I41" s="24">
        <f t="shared" ref="I41:I47" si="10">H41+D41+F41</f>
        <v>0</v>
      </c>
      <c r="J41" s="50">
        <f t="shared" ref="J41:J47" si="11">ROUND(I41*C41,2)</f>
        <v>0</v>
      </c>
      <c r="K41" s="26"/>
      <c r="L41" s="26"/>
      <c r="M41" s="26">
        <v>0</v>
      </c>
      <c r="N41" s="50">
        <v>0</v>
      </c>
      <c r="O41" s="23">
        <f>ROUND((J41+K41+L41+M41+N41)*15%,2)</f>
        <v>0</v>
      </c>
      <c r="P41" s="47">
        <f t="shared" ref="P41:P47" si="12">J41+K41+L41+M41+N41+O41</f>
        <v>0</v>
      </c>
    </row>
    <row r="42" spans="1:77" ht="16.149999999999999" customHeight="1" x14ac:dyDescent="0.25">
      <c r="A42" s="35">
        <v>9</v>
      </c>
      <c r="B42" s="96" t="s">
        <v>26</v>
      </c>
      <c r="C42" s="26">
        <v>0.5</v>
      </c>
      <c r="D42" s="46">
        <v>0</v>
      </c>
      <c r="E42" s="84">
        <v>0.25</v>
      </c>
      <c r="F42" s="24">
        <f t="shared" si="9"/>
        <v>0</v>
      </c>
      <c r="G42" s="82">
        <v>0.25</v>
      </c>
      <c r="H42" s="117">
        <f>ROUND(D42*G42,2)</f>
        <v>0</v>
      </c>
      <c r="I42" s="24">
        <f t="shared" si="10"/>
        <v>0</v>
      </c>
      <c r="J42" s="50">
        <f t="shared" si="11"/>
        <v>0</v>
      </c>
      <c r="K42" s="26"/>
      <c r="L42" s="26"/>
      <c r="M42" s="26"/>
      <c r="N42" s="50">
        <v>0</v>
      </c>
      <c r="O42" s="23">
        <f t="shared" ref="O42:O47" si="13">ROUND((J42+K42+L42+M42+N42)*15%,2)</f>
        <v>0</v>
      </c>
      <c r="P42" s="47">
        <f t="shared" si="12"/>
        <v>0</v>
      </c>
    </row>
    <row r="43" spans="1:77" ht="16.149999999999999" customHeight="1" x14ac:dyDescent="0.25">
      <c r="A43" s="35">
        <v>10</v>
      </c>
      <c r="B43" s="96" t="s">
        <v>46</v>
      </c>
      <c r="C43" s="44">
        <v>2.83</v>
      </c>
      <c r="D43" s="46">
        <v>0</v>
      </c>
      <c r="E43" s="87">
        <v>0.25</v>
      </c>
      <c r="F43" s="24">
        <f t="shared" si="9"/>
        <v>0</v>
      </c>
      <c r="G43" s="116">
        <v>0.25</v>
      </c>
      <c r="H43" s="117">
        <f>ROUND(D43*G43,2)</f>
        <v>0</v>
      </c>
      <c r="I43" s="50">
        <f t="shared" si="10"/>
        <v>0</v>
      </c>
      <c r="J43" s="50">
        <f t="shared" si="11"/>
        <v>0</v>
      </c>
      <c r="K43" s="26"/>
      <c r="L43" s="26"/>
      <c r="M43" s="26">
        <v>0</v>
      </c>
      <c r="N43" s="50">
        <v>0</v>
      </c>
      <c r="O43" s="23">
        <f t="shared" si="13"/>
        <v>0</v>
      </c>
      <c r="P43" s="47">
        <f t="shared" si="12"/>
        <v>0</v>
      </c>
    </row>
    <row r="44" spans="1:77" ht="16.149999999999999" customHeight="1" x14ac:dyDescent="0.25">
      <c r="A44" s="35">
        <v>11</v>
      </c>
      <c r="B44" s="96" t="s">
        <v>46</v>
      </c>
      <c r="C44" s="44">
        <v>8.42</v>
      </c>
      <c r="D44" s="46">
        <v>0</v>
      </c>
      <c r="E44" s="87">
        <v>0.25</v>
      </c>
      <c r="F44" s="24">
        <f t="shared" si="9"/>
        <v>0</v>
      </c>
      <c r="G44" s="116">
        <v>0.2</v>
      </c>
      <c r="H44" s="117">
        <f>ROUND(D44*G44,2)</f>
        <v>0</v>
      </c>
      <c r="I44" s="50">
        <f t="shared" si="10"/>
        <v>0</v>
      </c>
      <c r="J44" s="50">
        <f t="shared" si="11"/>
        <v>0</v>
      </c>
      <c r="K44" s="26"/>
      <c r="L44" s="26"/>
      <c r="M44" s="26">
        <v>0</v>
      </c>
      <c r="N44" s="50">
        <v>0</v>
      </c>
      <c r="O44" s="23">
        <f t="shared" si="13"/>
        <v>0</v>
      </c>
      <c r="P44" s="47">
        <f t="shared" si="12"/>
        <v>0</v>
      </c>
    </row>
    <row r="45" spans="1:77" ht="16.149999999999999" customHeight="1" x14ac:dyDescent="0.25">
      <c r="A45" s="35">
        <v>12</v>
      </c>
      <c r="B45" s="96" t="s">
        <v>46</v>
      </c>
      <c r="C45" s="44">
        <v>4.08</v>
      </c>
      <c r="D45" s="46">
        <v>0</v>
      </c>
      <c r="E45" s="87">
        <v>0.25</v>
      </c>
      <c r="F45" s="24">
        <f t="shared" si="9"/>
        <v>0</v>
      </c>
      <c r="G45" s="116"/>
      <c r="H45" s="117"/>
      <c r="I45" s="50">
        <f t="shared" si="10"/>
        <v>0</v>
      </c>
      <c r="J45" s="50">
        <f t="shared" si="11"/>
        <v>0</v>
      </c>
      <c r="K45" s="26"/>
      <c r="L45" s="26"/>
      <c r="M45" s="26">
        <v>0</v>
      </c>
      <c r="N45" s="50">
        <v>0</v>
      </c>
      <c r="O45" s="23">
        <f t="shared" si="13"/>
        <v>0</v>
      </c>
      <c r="P45" s="47">
        <f t="shared" si="12"/>
        <v>0</v>
      </c>
    </row>
    <row r="46" spans="1:77" ht="16.149999999999999" customHeight="1" x14ac:dyDescent="0.25">
      <c r="A46" s="35">
        <v>13</v>
      </c>
      <c r="B46" s="97" t="s">
        <v>51</v>
      </c>
      <c r="C46" s="26">
        <v>0.3</v>
      </c>
      <c r="D46" s="46">
        <v>0</v>
      </c>
      <c r="E46" s="87">
        <v>0.25</v>
      </c>
      <c r="F46" s="24">
        <f t="shared" si="9"/>
        <v>0</v>
      </c>
      <c r="G46" s="116">
        <v>0.2</v>
      </c>
      <c r="H46" s="117">
        <f>ROUND(D46*G46,2)</f>
        <v>0</v>
      </c>
      <c r="I46" s="50">
        <f t="shared" si="10"/>
        <v>0</v>
      </c>
      <c r="J46" s="50">
        <f t="shared" si="11"/>
        <v>0</v>
      </c>
      <c r="K46" s="26"/>
      <c r="L46" s="26"/>
      <c r="M46" s="26"/>
      <c r="N46" s="50">
        <v>0</v>
      </c>
      <c r="O46" s="23">
        <f t="shared" si="13"/>
        <v>0</v>
      </c>
      <c r="P46" s="47">
        <f t="shared" si="12"/>
        <v>0</v>
      </c>
    </row>
    <row r="47" spans="1:77" ht="16.149999999999999" customHeight="1" thickBot="1" x14ac:dyDescent="0.3">
      <c r="A47" s="35">
        <v>14</v>
      </c>
      <c r="B47" s="97" t="s">
        <v>51</v>
      </c>
      <c r="C47" s="26">
        <v>0.7</v>
      </c>
      <c r="D47" s="46">
        <v>0</v>
      </c>
      <c r="E47" s="87">
        <v>0.25</v>
      </c>
      <c r="F47" s="24">
        <f t="shared" si="9"/>
        <v>0</v>
      </c>
      <c r="G47" s="116"/>
      <c r="H47" s="117"/>
      <c r="I47" s="50">
        <f t="shared" si="10"/>
        <v>0</v>
      </c>
      <c r="J47" s="50">
        <f t="shared" si="11"/>
        <v>0</v>
      </c>
      <c r="K47" s="26"/>
      <c r="L47" s="26"/>
      <c r="M47" s="26"/>
      <c r="N47" s="50">
        <v>0</v>
      </c>
      <c r="O47" s="23">
        <f t="shared" si="13"/>
        <v>0</v>
      </c>
      <c r="P47" s="47">
        <f t="shared" si="12"/>
        <v>0</v>
      </c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</row>
    <row r="48" spans="1:77" ht="16.149999999999999" customHeight="1" thickBot="1" x14ac:dyDescent="0.25">
      <c r="A48" s="98"/>
      <c r="B48" s="99" t="s">
        <v>12</v>
      </c>
      <c r="C48" s="100">
        <f>SUM(C41:C47)</f>
        <v>17.329999999999998</v>
      </c>
      <c r="D48" s="100">
        <f>SUM(D41:D47)</f>
        <v>0</v>
      </c>
      <c r="E48" s="100"/>
      <c r="F48" s="100">
        <f>SUM(F41:F47)</f>
        <v>0</v>
      </c>
      <c r="G48" s="100"/>
      <c r="H48" s="100">
        <f t="shared" ref="H48:P48" si="14">SUM(H41:H47)</f>
        <v>0</v>
      </c>
      <c r="I48" s="100">
        <f t="shared" si="14"/>
        <v>0</v>
      </c>
      <c r="J48" s="100">
        <f t="shared" si="14"/>
        <v>0</v>
      </c>
      <c r="K48" s="100">
        <f t="shared" si="14"/>
        <v>0</v>
      </c>
      <c r="L48" s="100">
        <f t="shared" si="14"/>
        <v>0</v>
      </c>
      <c r="M48" s="100">
        <f t="shared" si="14"/>
        <v>0</v>
      </c>
      <c r="N48" s="100">
        <f t="shared" si="14"/>
        <v>0</v>
      </c>
      <c r="O48" s="100">
        <f t="shared" si="14"/>
        <v>0</v>
      </c>
      <c r="P48" s="33">
        <f t="shared" si="14"/>
        <v>0</v>
      </c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</row>
    <row r="49" spans="1:16" ht="16.149999999999999" customHeight="1" thickBot="1" x14ac:dyDescent="0.25">
      <c r="A49" s="188" t="s">
        <v>24</v>
      </c>
      <c r="B49" s="189"/>
      <c r="C49" s="101">
        <f>C28+C31+C35+C39+C48</f>
        <v>21.38</v>
      </c>
      <c r="D49" s="101">
        <f>D28+D31+D35+D39+D48</f>
        <v>0</v>
      </c>
      <c r="E49" s="101"/>
      <c r="F49" s="101">
        <f>F28+F31+F35+F39+F48</f>
        <v>0</v>
      </c>
      <c r="G49" s="101"/>
      <c r="H49" s="101">
        <f>H28+H31+H35+H39+H48</f>
        <v>0</v>
      </c>
      <c r="I49" s="101" t="e">
        <f>I28+I31+I35+I39+I48+#REF!</f>
        <v>#REF!</v>
      </c>
      <c r="J49" s="101">
        <f>J28+J31+J35+J39+J48</f>
        <v>0</v>
      </c>
      <c r="K49" s="101">
        <f t="shared" ref="K49:O49" si="15">K28+K31+K35+K39+K48</f>
        <v>0</v>
      </c>
      <c r="L49" s="101">
        <f t="shared" si="15"/>
        <v>0</v>
      </c>
      <c r="M49" s="101">
        <f t="shared" si="15"/>
        <v>0</v>
      </c>
      <c r="N49" s="101">
        <f t="shared" si="15"/>
        <v>0</v>
      </c>
      <c r="O49" s="101">
        <f t="shared" si="15"/>
        <v>0</v>
      </c>
      <c r="P49" s="74">
        <f>P28+P31+P35+P39+P48</f>
        <v>0</v>
      </c>
    </row>
    <row r="50" spans="1:16" ht="17.25" customHeight="1" x14ac:dyDescent="0.25">
      <c r="A50" s="146" t="s">
        <v>83</v>
      </c>
      <c r="B50" s="147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6">
        <f>P49*12</f>
        <v>0</v>
      </c>
    </row>
    <row r="51" spans="1:16" ht="15.75" hidden="1" customHeight="1" x14ac:dyDescent="0.25">
      <c r="A51" s="139" t="s">
        <v>81</v>
      </c>
      <c r="B51" s="140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68">
        <v>0</v>
      </c>
    </row>
    <row r="52" spans="1:16" ht="17.25" customHeight="1" x14ac:dyDescent="0.25">
      <c r="A52" s="139" t="s">
        <v>88</v>
      </c>
      <c r="B52" s="140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68">
        <v>0</v>
      </c>
    </row>
    <row r="53" spans="1:16" ht="15.75" customHeight="1" thickBot="1" x14ac:dyDescent="0.3">
      <c r="A53" s="162" t="s">
        <v>63</v>
      </c>
      <c r="B53" s="163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67">
        <v>0</v>
      </c>
    </row>
    <row r="54" spans="1:16" ht="16.149999999999999" customHeight="1" thickBot="1" x14ac:dyDescent="0.3">
      <c r="A54" s="167" t="s">
        <v>84</v>
      </c>
      <c r="B54" s="168"/>
      <c r="C54" s="72">
        <f>C49</f>
        <v>21.38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4">
        <f>P53+P51+P50+P52</f>
        <v>0</v>
      </c>
    </row>
    <row r="55" spans="1:16" ht="16.149999999999999" customHeight="1" x14ac:dyDescent="0.2">
      <c r="A55" s="130" t="s">
        <v>21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2"/>
    </row>
    <row r="56" spans="1:16" ht="16.149999999999999" customHeight="1" thickBot="1" x14ac:dyDescent="0.25">
      <c r="A56" s="141" t="s">
        <v>10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3"/>
    </row>
    <row r="57" spans="1:16" ht="16.149999999999999" customHeight="1" thickBot="1" x14ac:dyDescent="0.3">
      <c r="A57" s="35">
        <v>15</v>
      </c>
      <c r="B57" s="89" t="s">
        <v>11</v>
      </c>
      <c r="C57" s="102">
        <v>1</v>
      </c>
      <c r="D57" s="102">
        <v>0</v>
      </c>
      <c r="E57" s="87">
        <v>0.25</v>
      </c>
      <c r="F57" s="92">
        <f>ROUND(D57*E57,2)</f>
        <v>0</v>
      </c>
      <c r="G57" s="87"/>
      <c r="H57" s="50">
        <f>ROUND(D57*G57,2)</f>
        <v>0</v>
      </c>
      <c r="I57" s="50">
        <f>H57+D57+F57</f>
        <v>0</v>
      </c>
      <c r="J57" s="50">
        <f>ROUND(I57*C57,2)</f>
        <v>0</v>
      </c>
      <c r="K57" s="26"/>
      <c r="L57" s="26"/>
      <c r="M57" s="26"/>
      <c r="N57" s="50">
        <v>0</v>
      </c>
      <c r="O57" s="23">
        <f>ROUND((J57+K57+L57+M57+N57)*15%,2)</f>
        <v>0</v>
      </c>
      <c r="P57" s="36">
        <f>J57+K57+L57+M57+N57+O57</f>
        <v>0</v>
      </c>
    </row>
    <row r="58" spans="1:16" ht="16.149999999999999" customHeight="1" thickBot="1" x14ac:dyDescent="0.25">
      <c r="A58" s="94"/>
      <c r="B58" s="91" t="s">
        <v>12</v>
      </c>
      <c r="C58" s="85">
        <f>SUM(C57:C57)</f>
        <v>1</v>
      </c>
      <c r="D58" s="85">
        <f>D57</f>
        <v>0</v>
      </c>
      <c r="E58" s="85"/>
      <c r="F58" s="85">
        <f>SUM(F57:F57)</f>
        <v>0</v>
      </c>
      <c r="G58" s="85"/>
      <c r="H58" s="85">
        <f t="shared" ref="H58:P58" si="16">SUM(H57:H57)</f>
        <v>0</v>
      </c>
      <c r="I58" s="85">
        <f t="shared" si="16"/>
        <v>0</v>
      </c>
      <c r="J58" s="85">
        <f t="shared" si="16"/>
        <v>0</v>
      </c>
      <c r="K58" s="85">
        <f t="shared" si="16"/>
        <v>0</v>
      </c>
      <c r="L58" s="85">
        <f t="shared" si="16"/>
        <v>0</v>
      </c>
      <c r="M58" s="85">
        <f t="shared" si="16"/>
        <v>0</v>
      </c>
      <c r="N58" s="85">
        <f t="shared" si="16"/>
        <v>0</v>
      </c>
      <c r="O58" s="85">
        <f t="shared" si="16"/>
        <v>0</v>
      </c>
      <c r="P58" s="33">
        <f t="shared" si="16"/>
        <v>0</v>
      </c>
    </row>
    <row r="59" spans="1:16" ht="16.149999999999999" customHeight="1" thickBot="1" x14ac:dyDescent="0.25">
      <c r="A59" s="133" t="s">
        <v>16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5"/>
    </row>
    <row r="60" spans="1:16" ht="16.149999999999999" customHeight="1" thickBot="1" x14ac:dyDescent="0.3">
      <c r="A60" s="103">
        <v>16</v>
      </c>
      <c r="B60" s="20" t="s">
        <v>13</v>
      </c>
      <c r="C60" s="34">
        <v>1</v>
      </c>
      <c r="D60" s="34">
        <f>ROUNDUP(D27*75%,0)</f>
        <v>0</v>
      </c>
      <c r="E60" s="87"/>
      <c r="F60" s="92"/>
      <c r="G60" s="87"/>
      <c r="H60" s="50">
        <f>ROUND(D60*G60,2)</f>
        <v>0</v>
      </c>
      <c r="I60" s="50">
        <f>H60+D60+F60</f>
        <v>0</v>
      </c>
      <c r="J60" s="50">
        <f>ROUND(I60*C60,2)</f>
        <v>0</v>
      </c>
      <c r="K60" s="26"/>
      <c r="L60" s="26"/>
      <c r="M60" s="26">
        <f>ROUND(J60*10%,2)</f>
        <v>0</v>
      </c>
      <c r="N60" s="50"/>
      <c r="O60" s="23">
        <f>ROUND((J60+K60+L60+M60+N60)*15%,2)</f>
        <v>0</v>
      </c>
      <c r="P60" s="36">
        <f>J60+K60+L60+M60+N60+O60</f>
        <v>0</v>
      </c>
    </row>
    <row r="61" spans="1:16" ht="16.149999999999999" customHeight="1" thickBot="1" x14ac:dyDescent="0.25">
      <c r="A61" s="94"/>
      <c r="B61" s="91" t="s">
        <v>12</v>
      </c>
      <c r="C61" s="100">
        <f>SUM(C60:C60)</f>
        <v>1</v>
      </c>
      <c r="D61" s="100">
        <f>SUM(D60:D60)</f>
        <v>0</v>
      </c>
      <c r="E61" s="100"/>
      <c r="F61" s="100">
        <f>SUM(F60:F60)</f>
        <v>0</v>
      </c>
      <c r="G61" s="100"/>
      <c r="H61" s="100">
        <f t="shared" ref="H61:P61" si="17">SUM(H60:H60)</f>
        <v>0</v>
      </c>
      <c r="I61" s="100">
        <f t="shared" si="17"/>
        <v>0</v>
      </c>
      <c r="J61" s="100">
        <f t="shared" si="17"/>
        <v>0</v>
      </c>
      <c r="K61" s="100">
        <f t="shared" si="17"/>
        <v>0</v>
      </c>
      <c r="L61" s="100">
        <f t="shared" si="17"/>
        <v>0</v>
      </c>
      <c r="M61" s="100">
        <f t="shared" si="17"/>
        <v>0</v>
      </c>
      <c r="N61" s="100">
        <f t="shared" si="17"/>
        <v>0</v>
      </c>
      <c r="O61" s="100">
        <f t="shared" si="17"/>
        <v>0</v>
      </c>
      <c r="P61" s="33">
        <f t="shared" si="17"/>
        <v>0</v>
      </c>
    </row>
    <row r="62" spans="1:16" ht="16.149999999999999" customHeight="1" thickBot="1" x14ac:dyDescent="0.25">
      <c r="A62" s="133" t="s">
        <v>14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5"/>
    </row>
    <row r="63" spans="1:16" ht="16.149999999999999" customHeight="1" x14ac:dyDescent="0.25">
      <c r="A63" s="113">
        <v>17</v>
      </c>
      <c r="B63" s="118" t="s">
        <v>64</v>
      </c>
      <c r="C63" s="26">
        <v>1</v>
      </c>
      <c r="D63" s="44">
        <v>0</v>
      </c>
      <c r="E63" s="87"/>
      <c r="F63" s="92"/>
      <c r="G63" s="87"/>
      <c r="H63" s="50"/>
      <c r="I63" s="50">
        <f>H63+D63+F63</f>
        <v>0</v>
      </c>
      <c r="J63" s="50">
        <f>ROUND(I63*C63,2)</f>
        <v>0</v>
      </c>
      <c r="K63" s="26">
        <f>ROUND(J63*4%*C63,2)</f>
        <v>0</v>
      </c>
      <c r="L63" s="26"/>
      <c r="M63" s="26"/>
      <c r="N63" s="50">
        <v>0</v>
      </c>
      <c r="O63" s="23">
        <f>ROUND((J63+K63+L63+M63+N63)*15%,2)</f>
        <v>0</v>
      </c>
      <c r="P63" s="36">
        <f>J63+K63+L63+M63+N63+O63</f>
        <v>0</v>
      </c>
    </row>
    <row r="64" spans="1:16" ht="16.149999999999999" customHeight="1" x14ac:dyDescent="0.25">
      <c r="A64" s="107">
        <v>18</v>
      </c>
      <c r="B64" s="105" t="s">
        <v>27</v>
      </c>
      <c r="C64" s="26">
        <v>1</v>
      </c>
      <c r="D64" s="106">
        <v>0</v>
      </c>
      <c r="E64" s="87"/>
      <c r="F64" s="92"/>
      <c r="G64" s="87"/>
      <c r="H64" s="50"/>
      <c r="I64" s="50">
        <f>H64+D64+F64</f>
        <v>0</v>
      </c>
      <c r="J64" s="50">
        <f>ROUND(I64*C64,2)</f>
        <v>0</v>
      </c>
      <c r="K64" s="26"/>
      <c r="L64" s="26"/>
      <c r="M64" s="26"/>
      <c r="N64" s="50">
        <v>0</v>
      </c>
      <c r="O64" s="23">
        <f t="shared" ref="O64:O66" si="18">ROUND((J64+K64+L64+M64+N64)*15%,2)</f>
        <v>0</v>
      </c>
      <c r="P64" s="36">
        <f>J64+K64+L64+M64+N64+O64</f>
        <v>0</v>
      </c>
    </row>
    <row r="65" spans="1:16" ht="16.149999999999999" customHeight="1" x14ac:dyDescent="0.25">
      <c r="A65" s="104">
        <v>19</v>
      </c>
      <c r="B65" s="105" t="s">
        <v>28</v>
      </c>
      <c r="C65" s="26">
        <v>0.5</v>
      </c>
      <c r="D65" s="44">
        <v>0</v>
      </c>
      <c r="E65" s="87"/>
      <c r="F65" s="92"/>
      <c r="G65" s="87"/>
      <c r="H65" s="50"/>
      <c r="I65" s="50">
        <f>H65+D65+F65</f>
        <v>0</v>
      </c>
      <c r="J65" s="50">
        <f>ROUND(I65*C65,2)</f>
        <v>0</v>
      </c>
      <c r="K65" s="26"/>
      <c r="L65" s="26"/>
      <c r="M65" s="26"/>
      <c r="N65" s="50">
        <v>0</v>
      </c>
      <c r="O65" s="23">
        <f t="shared" si="18"/>
        <v>0</v>
      </c>
      <c r="P65" s="36">
        <f>J65+K65+L65+M65+N65+O65</f>
        <v>0</v>
      </c>
    </row>
    <row r="66" spans="1:16" ht="16.149999999999999" customHeight="1" thickBot="1" x14ac:dyDescent="0.3">
      <c r="A66" s="104">
        <v>20</v>
      </c>
      <c r="B66" s="18" t="s">
        <v>29</v>
      </c>
      <c r="C66" s="26">
        <v>0.5</v>
      </c>
      <c r="D66" s="44">
        <v>0</v>
      </c>
      <c r="E66" s="87"/>
      <c r="F66" s="92"/>
      <c r="G66" s="87"/>
      <c r="H66" s="50"/>
      <c r="I66" s="50">
        <f>H66+D66+F66</f>
        <v>0</v>
      </c>
      <c r="J66" s="50">
        <f>ROUND(I66*C66,2)</f>
        <v>0</v>
      </c>
      <c r="K66" s="26"/>
      <c r="L66" s="26"/>
      <c r="M66" s="26"/>
      <c r="N66" s="50">
        <v>0</v>
      </c>
      <c r="O66" s="23">
        <f t="shared" si="18"/>
        <v>0</v>
      </c>
      <c r="P66" s="36">
        <f>J66+K66+L66+M66+N66+O66</f>
        <v>0</v>
      </c>
    </row>
    <row r="67" spans="1:16" ht="16.149999999999999" customHeight="1" thickBot="1" x14ac:dyDescent="0.25">
      <c r="A67" s="94"/>
      <c r="B67" s="91" t="s">
        <v>12</v>
      </c>
      <c r="C67" s="100">
        <f>SUM(C63:C66)</f>
        <v>3</v>
      </c>
      <c r="D67" s="100">
        <f>SUM(D63:D66)</f>
        <v>0</v>
      </c>
      <c r="E67" s="100"/>
      <c r="F67" s="100">
        <f>SUM(F63:F66)</f>
        <v>0</v>
      </c>
      <c r="G67" s="100"/>
      <c r="H67" s="100">
        <f t="shared" ref="H67:P67" si="19">SUM(H63:H66)</f>
        <v>0</v>
      </c>
      <c r="I67" s="100">
        <f t="shared" si="19"/>
        <v>0</v>
      </c>
      <c r="J67" s="100">
        <f t="shared" si="19"/>
        <v>0</v>
      </c>
      <c r="K67" s="100">
        <f t="shared" si="19"/>
        <v>0</v>
      </c>
      <c r="L67" s="100">
        <f t="shared" si="19"/>
        <v>0</v>
      </c>
      <c r="M67" s="100">
        <f t="shared" si="19"/>
        <v>0</v>
      </c>
      <c r="N67" s="100">
        <f t="shared" si="19"/>
        <v>0</v>
      </c>
      <c r="O67" s="100">
        <f t="shared" si="19"/>
        <v>0</v>
      </c>
      <c r="P67" s="33">
        <f t="shared" si="19"/>
        <v>0</v>
      </c>
    </row>
    <row r="68" spans="1:16" ht="16.149999999999999" customHeight="1" thickBot="1" x14ac:dyDescent="0.25">
      <c r="A68" s="133" t="s">
        <v>22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5"/>
    </row>
    <row r="69" spans="1:16" ht="16.149999999999999" customHeight="1" x14ac:dyDescent="0.25">
      <c r="A69" s="103">
        <v>21</v>
      </c>
      <c r="B69" s="20" t="s">
        <v>32</v>
      </c>
      <c r="C69" s="34">
        <v>3.72</v>
      </c>
      <c r="D69" s="44">
        <v>0</v>
      </c>
      <c r="E69" s="87"/>
      <c r="F69" s="92"/>
      <c r="G69" s="87"/>
      <c r="H69" s="50"/>
      <c r="I69" s="50">
        <f t="shared" ref="I69:I77" si="20">H69+D69+F69</f>
        <v>0</v>
      </c>
      <c r="J69" s="50">
        <f t="shared" ref="J69:J77" si="21">ROUND(I69*C69,2)</f>
        <v>0</v>
      </c>
      <c r="K69" s="26"/>
      <c r="L69" s="26"/>
      <c r="M69" s="26"/>
      <c r="N69" s="50">
        <v>0</v>
      </c>
      <c r="O69" s="23">
        <f>ROUND((J69+K69+L69+M69+N69)*15%,2)</f>
        <v>0</v>
      </c>
      <c r="P69" s="36">
        <f t="shared" ref="P69:P77" si="22">J69+K69+L69+M69+N69+O69</f>
        <v>0</v>
      </c>
    </row>
    <row r="70" spans="1:16" ht="16.149999999999999" customHeight="1" x14ac:dyDescent="0.25">
      <c r="A70" s="104">
        <v>22</v>
      </c>
      <c r="B70" s="17" t="s">
        <v>47</v>
      </c>
      <c r="C70" s="26">
        <v>1</v>
      </c>
      <c r="D70" s="44">
        <v>0</v>
      </c>
      <c r="E70" s="87"/>
      <c r="F70" s="92"/>
      <c r="G70" s="87"/>
      <c r="H70" s="50"/>
      <c r="I70" s="50">
        <f t="shared" si="20"/>
        <v>0</v>
      </c>
      <c r="J70" s="50">
        <f t="shared" si="21"/>
        <v>0</v>
      </c>
      <c r="K70" s="26"/>
      <c r="L70" s="44"/>
      <c r="M70" s="26"/>
      <c r="N70" s="50">
        <v>0</v>
      </c>
      <c r="O70" s="23">
        <f t="shared" ref="O70:O77" si="23">ROUND((J70+K70+L70+M70+N70)*15%,2)</f>
        <v>0</v>
      </c>
      <c r="P70" s="36">
        <f t="shared" si="22"/>
        <v>0</v>
      </c>
    </row>
    <row r="71" spans="1:16" ht="16.149999999999999" customHeight="1" x14ac:dyDescent="0.25">
      <c r="A71" s="104">
        <v>23</v>
      </c>
      <c r="B71" s="105" t="s">
        <v>33</v>
      </c>
      <c r="C71" s="26">
        <v>2.5</v>
      </c>
      <c r="D71" s="44">
        <v>0</v>
      </c>
      <c r="E71" s="87"/>
      <c r="F71" s="92"/>
      <c r="G71" s="87"/>
      <c r="H71" s="50"/>
      <c r="I71" s="50">
        <f t="shared" si="20"/>
        <v>0</v>
      </c>
      <c r="J71" s="50">
        <f t="shared" si="21"/>
        <v>0</v>
      </c>
      <c r="K71" s="26"/>
      <c r="L71" s="44">
        <v>0</v>
      </c>
      <c r="M71" s="26"/>
      <c r="N71" s="50">
        <v>0</v>
      </c>
      <c r="O71" s="23">
        <f t="shared" si="23"/>
        <v>0</v>
      </c>
      <c r="P71" s="36">
        <f t="shared" si="22"/>
        <v>0</v>
      </c>
    </row>
    <row r="72" spans="1:16" ht="16.149999999999999" customHeight="1" x14ac:dyDescent="0.25">
      <c r="A72" s="104">
        <v>24</v>
      </c>
      <c r="B72" s="105" t="s">
        <v>34</v>
      </c>
      <c r="C72" s="26">
        <v>2</v>
      </c>
      <c r="D72" s="44">
        <v>0</v>
      </c>
      <c r="E72" s="87"/>
      <c r="F72" s="92"/>
      <c r="G72" s="87"/>
      <c r="H72" s="50"/>
      <c r="I72" s="50">
        <f t="shared" si="20"/>
        <v>0</v>
      </c>
      <c r="J72" s="50">
        <f t="shared" si="21"/>
        <v>0</v>
      </c>
      <c r="K72" s="26"/>
      <c r="L72" s="26"/>
      <c r="M72" s="26"/>
      <c r="N72" s="50">
        <v>0</v>
      </c>
      <c r="O72" s="23">
        <f t="shared" si="23"/>
        <v>0</v>
      </c>
      <c r="P72" s="36">
        <f t="shared" si="22"/>
        <v>0</v>
      </c>
    </row>
    <row r="73" spans="1:16" ht="16.149999999999999" customHeight="1" x14ac:dyDescent="0.25">
      <c r="A73" s="104">
        <v>25</v>
      </c>
      <c r="B73" s="105" t="s">
        <v>53</v>
      </c>
      <c r="C73" s="26">
        <v>1</v>
      </c>
      <c r="D73" s="44">
        <v>0</v>
      </c>
      <c r="E73" s="87"/>
      <c r="F73" s="92"/>
      <c r="G73" s="87"/>
      <c r="H73" s="50"/>
      <c r="I73" s="50">
        <f t="shared" si="20"/>
        <v>0</v>
      </c>
      <c r="J73" s="50">
        <f t="shared" si="21"/>
        <v>0</v>
      </c>
      <c r="K73" s="26"/>
      <c r="L73" s="26"/>
      <c r="M73" s="26"/>
      <c r="N73" s="50">
        <v>0</v>
      </c>
      <c r="O73" s="23">
        <f t="shared" si="23"/>
        <v>0</v>
      </c>
      <c r="P73" s="36">
        <f t="shared" si="22"/>
        <v>0</v>
      </c>
    </row>
    <row r="74" spans="1:16" ht="16.149999999999999" customHeight="1" x14ac:dyDescent="0.25">
      <c r="A74" s="104">
        <v>26</v>
      </c>
      <c r="B74" s="105" t="s">
        <v>48</v>
      </c>
      <c r="C74" s="26">
        <v>0.5</v>
      </c>
      <c r="D74" s="44">
        <v>0</v>
      </c>
      <c r="E74" s="87"/>
      <c r="F74" s="92"/>
      <c r="G74" s="87"/>
      <c r="H74" s="50"/>
      <c r="I74" s="50">
        <f t="shared" si="20"/>
        <v>0</v>
      </c>
      <c r="J74" s="50">
        <f t="shared" si="21"/>
        <v>0</v>
      </c>
      <c r="K74" s="26"/>
      <c r="L74" s="26"/>
      <c r="M74" s="26"/>
      <c r="N74" s="50">
        <v>0</v>
      </c>
      <c r="O74" s="23">
        <f t="shared" si="23"/>
        <v>0</v>
      </c>
      <c r="P74" s="36">
        <f t="shared" si="22"/>
        <v>0</v>
      </c>
    </row>
    <row r="75" spans="1:16" ht="16.149999999999999" customHeight="1" x14ac:dyDescent="0.25">
      <c r="A75" s="104">
        <v>27</v>
      </c>
      <c r="B75" s="105" t="s">
        <v>31</v>
      </c>
      <c r="C75" s="26">
        <v>0.5</v>
      </c>
      <c r="D75" s="44">
        <v>0</v>
      </c>
      <c r="E75" s="87"/>
      <c r="F75" s="92"/>
      <c r="G75" s="87"/>
      <c r="H75" s="50"/>
      <c r="I75" s="50">
        <f t="shared" si="20"/>
        <v>0</v>
      </c>
      <c r="J75" s="50">
        <f t="shared" si="21"/>
        <v>0</v>
      </c>
      <c r="K75" s="26"/>
      <c r="L75" s="26"/>
      <c r="M75" s="26"/>
      <c r="N75" s="50">
        <v>0</v>
      </c>
      <c r="O75" s="23">
        <f t="shared" si="23"/>
        <v>0</v>
      </c>
      <c r="P75" s="36">
        <f t="shared" si="22"/>
        <v>0</v>
      </c>
    </row>
    <row r="76" spans="1:16" ht="16.149999999999999" customHeight="1" x14ac:dyDescent="0.25">
      <c r="A76" s="104">
        <v>28</v>
      </c>
      <c r="B76" s="125" t="s">
        <v>77</v>
      </c>
      <c r="C76" s="26">
        <v>0.5</v>
      </c>
      <c r="D76" s="44">
        <v>0</v>
      </c>
      <c r="E76" s="87"/>
      <c r="F76" s="92"/>
      <c r="G76" s="87"/>
      <c r="H76" s="50"/>
      <c r="I76" s="50">
        <f t="shared" si="20"/>
        <v>0</v>
      </c>
      <c r="J76" s="50">
        <f t="shared" si="21"/>
        <v>0</v>
      </c>
      <c r="K76" s="26"/>
      <c r="L76" s="26"/>
      <c r="M76" s="26"/>
      <c r="N76" s="50">
        <v>0</v>
      </c>
      <c r="O76" s="23">
        <f t="shared" si="23"/>
        <v>0</v>
      </c>
      <c r="P76" s="36">
        <f t="shared" si="22"/>
        <v>0</v>
      </c>
    </row>
    <row r="77" spans="1:16" ht="16.149999999999999" customHeight="1" thickBot="1" x14ac:dyDescent="0.3">
      <c r="A77" s="104">
        <v>29</v>
      </c>
      <c r="B77" s="105" t="s">
        <v>30</v>
      </c>
      <c r="C77" s="26">
        <v>0.5</v>
      </c>
      <c r="D77" s="44">
        <v>0</v>
      </c>
      <c r="E77" s="87"/>
      <c r="F77" s="92"/>
      <c r="G77" s="87"/>
      <c r="H77" s="50"/>
      <c r="I77" s="50">
        <f t="shared" si="20"/>
        <v>0</v>
      </c>
      <c r="J77" s="50">
        <f t="shared" si="21"/>
        <v>0</v>
      </c>
      <c r="K77" s="26"/>
      <c r="L77" s="26"/>
      <c r="M77" s="26"/>
      <c r="N77" s="50">
        <v>0</v>
      </c>
      <c r="O77" s="23">
        <f t="shared" si="23"/>
        <v>0</v>
      </c>
      <c r="P77" s="36">
        <f t="shared" si="22"/>
        <v>0</v>
      </c>
    </row>
    <row r="78" spans="1:16" ht="16.149999999999999" customHeight="1" thickBot="1" x14ac:dyDescent="0.25">
      <c r="A78" s="94"/>
      <c r="B78" s="91" t="s">
        <v>12</v>
      </c>
      <c r="C78" s="100">
        <f>SUM(C69:C77)</f>
        <v>12.22</v>
      </c>
      <c r="D78" s="100">
        <f>SUM(D69:D77)</f>
        <v>0</v>
      </c>
      <c r="E78" s="100"/>
      <c r="F78" s="100">
        <f>SUM(F69:F77)</f>
        <v>0</v>
      </c>
      <c r="G78" s="100"/>
      <c r="H78" s="100">
        <f t="shared" ref="H78:P78" si="24">SUM(H69:H77)</f>
        <v>0</v>
      </c>
      <c r="I78" s="100">
        <f t="shared" si="24"/>
        <v>0</v>
      </c>
      <c r="J78" s="100">
        <f t="shared" si="24"/>
        <v>0</v>
      </c>
      <c r="K78" s="100">
        <f t="shared" si="24"/>
        <v>0</v>
      </c>
      <c r="L78" s="100">
        <f t="shared" si="24"/>
        <v>0</v>
      </c>
      <c r="M78" s="100">
        <f t="shared" si="24"/>
        <v>0</v>
      </c>
      <c r="N78" s="100">
        <f t="shared" si="24"/>
        <v>0</v>
      </c>
      <c r="O78" s="100">
        <f t="shared" si="24"/>
        <v>0</v>
      </c>
      <c r="P78" s="33">
        <f t="shared" si="24"/>
        <v>0</v>
      </c>
    </row>
    <row r="79" spans="1:16" ht="16.149999999999999" customHeight="1" thickBot="1" x14ac:dyDescent="0.25">
      <c r="A79" s="144" t="s">
        <v>23</v>
      </c>
      <c r="B79" s="145"/>
      <c r="C79" s="101">
        <f>C58+C61+C67+C78</f>
        <v>17.22</v>
      </c>
      <c r="D79" s="101">
        <f>D58+D61+D67+D78</f>
        <v>0</v>
      </c>
      <c r="E79" s="101"/>
      <c r="F79" s="101">
        <f>F58+F61+F67+F78</f>
        <v>0</v>
      </c>
      <c r="G79" s="101"/>
      <c r="H79" s="101">
        <f>H58+H61+H67+H78</f>
        <v>0</v>
      </c>
      <c r="I79" s="101" t="e">
        <f>I58+I61+I67+I78+#REF!</f>
        <v>#REF!</v>
      </c>
      <c r="J79" s="101">
        <f>J58+J61+J67+J78</f>
        <v>0</v>
      </c>
      <c r="K79" s="101">
        <f>K58+K61+K67+K78</f>
        <v>0</v>
      </c>
      <c r="L79" s="101">
        <f t="shared" ref="L79:O79" si="25">L58+L61+L67+L78</f>
        <v>0</v>
      </c>
      <c r="M79" s="101">
        <f t="shared" si="25"/>
        <v>0</v>
      </c>
      <c r="N79" s="101">
        <f t="shared" si="25"/>
        <v>0</v>
      </c>
      <c r="O79" s="101">
        <f t="shared" si="25"/>
        <v>0</v>
      </c>
      <c r="P79" s="74">
        <f>P58+P61+P67+P78</f>
        <v>0</v>
      </c>
    </row>
    <row r="80" spans="1:16" ht="17.25" customHeight="1" x14ac:dyDescent="0.25">
      <c r="A80" s="146" t="s">
        <v>83</v>
      </c>
      <c r="B80" s="147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75">
        <f>P79*12</f>
        <v>0</v>
      </c>
    </row>
    <row r="81" spans="1:16" ht="16.5" hidden="1" customHeight="1" x14ac:dyDescent="0.25">
      <c r="A81" s="139" t="s">
        <v>81</v>
      </c>
      <c r="B81" s="140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76">
        <v>0</v>
      </c>
    </row>
    <row r="82" spans="1:16" ht="19.5" customHeight="1" x14ac:dyDescent="0.25">
      <c r="A82" s="136" t="s">
        <v>88</v>
      </c>
      <c r="B82" s="137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68">
        <v>0</v>
      </c>
    </row>
    <row r="83" spans="1:16" ht="21" customHeight="1" thickBot="1" x14ac:dyDescent="0.3">
      <c r="A83" s="136" t="s">
        <v>62</v>
      </c>
      <c r="B83" s="138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76">
        <v>0</v>
      </c>
    </row>
    <row r="84" spans="1:16" ht="16.149999999999999" customHeight="1" thickBot="1" x14ac:dyDescent="0.3">
      <c r="A84" s="126" t="s">
        <v>85</v>
      </c>
      <c r="B84" s="127"/>
      <c r="C84" s="72">
        <f>C79</f>
        <v>17.22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3">
        <f>P80+P81+P82+P83</f>
        <v>0</v>
      </c>
    </row>
    <row r="85" spans="1:16" ht="16.149999999999999" customHeight="1" thickBot="1" x14ac:dyDescent="0.3">
      <c r="A85" s="128" t="s">
        <v>86</v>
      </c>
      <c r="B85" s="129"/>
      <c r="C85" s="31">
        <f>C79+C54+C24</f>
        <v>39.099999999999994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2">
        <f>P54+P84+P24</f>
        <v>0</v>
      </c>
    </row>
    <row r="86" spans="1:16" ht="21" customHeight="1" x14ac:dyDescent="0.2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1:16" s="39" customFormat="1" ht="19.5" customHeight="1" x14ac:dyDescent="0.25">
      <c r="A87" s="4"/>
      <c r="B87" s="4" t="s">
        <v>78</v>
      </c>
      <c r="C87" s="4"/>
      <c r="D87" s="4"/>
      <c r="E87" s="4"/>
      <c r="F87" s="4"/>
      <c r="G87" s="4" t="s">
        <v>52</v>
      </c>
      <c r="H87" s="4"/>
      <c r="I87" s="4"/>
      <c r="J87" s="4"/>
      <c r="K87" s="4" t="s">
        <v>61</v>
      </c>
      <c r="L87" s="4"/>
      <c r="M87" s="4"/>
      <c r="N87" s="4"/>
      <c r="O87" s="4"/>
      <c r="P87" s="110"/>
    </row>
    <row r="88" spans="1:16" x14ac:dyDescent="0.2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1:16" ht="18.75" x14ac:dyDescent="0.2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11"/>
    </row>
    <row r="90" spans="1:16" x14ac:dyDescent="0.2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1:16" x14ac:dyDescent="0.2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12"/>
    </row>
    <row r="92" spans="1:16" x14ac:dyDescent="0.2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1:16" x14ac:dyDescent="0.2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</sheetData>
  <mergeCells count="57">
    <mergeCell ref="A6:N6"/>
    <mergeCell ref="L8:P8"/>
    <mergeCell ref="I9:J9"/>
    <mergeCell ref="B8:E9"/>
    <mergeCell ref="G8:H8"/>
    <mergeCell ref="I8:J8"/>
    <mergeCell ref="G9:H9"/>
    <mergeCell ref="B1:D1"/>
    <mergeCell ref="B2:D2"/>
    <mergeCell ref="M2:P2"/>
    <mergeCell ref="M3:P3"/>
    <mergeCell ref="N5:O5"/>
    <mergeCell ref="M4:P4"/>
    <mergeCell ref="L1:P1"/>
    <mergeCell ref="A54:B54"/>
    <mergeCell ref="P14:P15"/>
    <mergeCell ref="A25:P25"/>
    <mergeCell ref="B11:D11"/>
    <mergeCell ref="A12:J12"/>
    <mergeCell ref="K12:L12"/>
    <mergeCell ref="M12:N12"/>
    <mergeCell ref="L11:P11"/>
    <mergeCell ref="A17:P17"/>
    <mergeCell ref="A18:P18"/>
    <mergeCell ref="A19:A20"/>
    <mergeCell ref="K14:O14"/>
    <mergeCell ref="A49:B49"/>
    <mergeCell ref="A50:B50"/>
    <mergeCell ref="A51:B51"/>
    <mergeCell ref="A52:B52"/>
    <mergeCell ref="A32:P32"/>
    <mergeCell ref="A36:P36"/>
    <mergeCell ref="A40:P40"/>
    <mergeCell ref="A53:B53"/>
    <mergeCell ref="A29:P29"/>
    <mergeCell ref="A26:P26"/>
    <mergeCell ref="G14:H14"/>
    <mergeCell ref="I14:I15"/>
    <mergeCell ref="J14:J15"/>
    <mergeCell ref="A28:B28"/>
    <mergeCell ref="A14:A15"/>
    <mergeCell ref="B14:B15"/>
    <mergeCell ref="C14:C15"/>
    <mergeCell ref="D14:D15"/>
    <mergeCell ref="E14:F14"/>
    <mergeCell ref="A84:B84"/>
    <mergeCell ref="A85:B85"/>
    <mergeCell ref="A55:P55"/>
    <mergeCell ref="A59:P59"/>
    <mergeCell ref="A68:P68"/>
    <mergeCell ref="A82:B82"/>
    <mergeCell ref="A83:B83"/>
    <mergeCell ref="A81:B81"/>
    <mergeCell ref="A56:P56"/>
    <mergeCell ref="A62:P62"/>
    <mergeCell ref="A79:B79"/>
    <mergeCell ref="A80:B80"/>
  </mergeCells>
  <pageMargins left="0.39370078740157483" right="0.19685039370078741" top="0.19685039370078741" bottom="0.1968503937007874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Кам.оз.</vt:lpstr>
      <vt:lpstr>Кам.оз.!Заголовки_для_печати</vt:lpstr>
      <vt:lpstr>Кам.оз.!Область_печати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2026-01-21T12:53:54Z</cp:lastPrinted>
  <dcterms:created xsi:type="dcterms:W3CDTF">2019-01-09T06:35:49Z</dcterms:created>
  <dcterms:modified xsi:type="dcterms:W3CDTF">2026-08-10T04:43:10Z</dcterms:modified>
</cp:coreProperties>
</file>